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the\OneDrive\Desktop\Level_7\Business Application Programming\Assignment\"/>
    </mc:Choice>
  </mc:AlternateContent>
  <xr:revisionPtr revIDLastSave="0" documentId="13_ncr:1_{A83F3A59-0477-4823-A849-A78B4B8F17B9}" xr6:coauthVersionLast="47" xr6:coauthVersionMax="47" xr10:uidLastSave="{00000000-0000-0000-0000-000000000000}"/>
  <bookViews>
    <workbookView xWindow="-24660" yWindow="3840" windowWidth="17280" windowHeight="8880" tabRatio="492" activeTab="1" xr2:uid="{00000000-000D-0000-FFFF-FFFF00000000}"/>
  </bookViews>
  <sheets>
    <sheet name="Mortgage" sheetId="1" r:id="rId1"/>
    <sheet name="Amortization" sheetId="2" r:id="rId2"/>
  </sheets>
  <definedNames>
    <definedName name="extra">Mortgage!$G$2</definedName>
    <definedName name="paymentF">Mortgage!$B$13</definedName>
    <definedName name="pmtF">Mortgage!$B$13</definedName>
    <definedName name="pmtM">Mortgage!$B$14</definedName>
    <definedName name="principle">Mortgage!$B$2</definedName>
    <definedName name="rate">Mortgage!$B$4</definedName>
    <definedName name="term">Mortgage!$B$6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B37" i="1"/>
  <c r="A38" i="1"/>
  <c r="A19" i="1"/>
  <c r="B18" i="1"/>
  <c r="C13" i="1"/>
  <c r="B6" i="1" l="1"/>
  <c r="X782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3" i="2"/>
  <c r="B14" i="1" l="1"/>
  <c r="E14" i="1" s="1"/>
  <c r="G14" i="1"/>
  <c r="I14" i="1" s="1"/>
  <c r="B13" i="1"/>
  <c r="E13" i="1" s="1"/>
  <c r="B19" i="1"/>
  <c r="G13" i="1"/>
  <c r="I13" i="1" s="1"/>
  <c r="B38" i="1"/>
  <c r="A39" i="1"/>
  <c r="B39" i="1" s="1"/>
  <c r="A20" i="1"/>
  <c r="K13" i="1" l="1"/>
  <c r="L13" i="1" s="1"/>
  <c r="K14" i="1"/>
  <c r="L14" i="1" s="1"/>
  <c r="A21" i="1"/>
  <c r="B21" i="1" s="1"/>
  <c r="B20" i="1"/>
  <c r="A40" i="1"/>
  <c r="B40" i="1" s="1"/>
  <c r="N3" i="2"/>
  <c r="O3" i="2" s="1"/>
  <c r="U3" i="2" s="1"/>
  <c r="A3" i="2"/>
  <c r="B3" i="2" s="1"/>
  <c r="H3" i="2" l="1"/>
  <c r="C3" i="2"/>
  <c r="A22" i="1"/>
  <c r="A23" i="1" s="1"/>
  <c r="C18" i="1"/>
  <c r="A41" i="1"/>
  <c r="B41" i="1" s="1"/>
  <c r="B22" i="1" l="1"/>
  <c r="A24" i="1"/>
  <c r="C24" i="1" s="1"/>
  <c r="B23" i="1"/>
  <c r="C20" i="1"/>
  <c r="C23" i="1"/>
  <c r="C19" i="1"/>
  <c r="C21" i="1"/>
  <c r="C40" i="1"/>
  <c r="C39" i="1"/>
  <c r="C22" i="1"/>
  <c r="C38" i="1"/>
  <c r="C41" i="1"/>
  <c r="D3" i="2"/>
  <c r="D14" i="1"/>
  <c r="D18" i="1"/>
  <c r="P3" i="2"/>
  <c r="Q3" i="2" s="1"/>
  <c r="A42" i="1"/>
  <c r="B42" i="1" s="1"/>
  <c r="C42" i="1" l="1"/>
  <c r="B24" i="1"/>
  <c r="A25" i="1"/>
  <c r="D25" i="1" s="1"/>
  <c r="D40" i="1"/>
  <c r="D23" i="1"/>
  <c r="D22" i="1"/>
  <c r="D19" i="1"/>
  <c r="D39" i="1"/>
  <c r="D38" i="1"/>
  <c r="D20" i="1"/>
  <c r="D42" i="1"/>
  <c r="D24" i="1"/>
  <c r="D21" i="1"/>
  <c r="D41" i="1"/>
  <c r="E18" i="1"/>
  <c r="F18" i="1" s="1"/>
  <c r="E3" i="2"/>
  <c r="S3" i="2"/>
  <c r="V3" i="2" s="1"/>
  <c r="R3" i="2"/>
  <c r="F3" i="2"/>
  <c r="I3" i="2" s="1"/>
  <c r="D13" i="1"/>
  <c r="F14" i="1"/>
  <c r="H14" i="1" s="1"/>
  <c r="T3" i="2"/>
  <c r="G3" i="2"/>
  <c r="A43" i="1"/>
  <c r="D43" i="1" s="1"/>
  <c r="J14" i="1" l="1"/>
  <c r="M14" i="1" s="1"/>
  <c r="B43" i="1"/>
  <c r="C43" i="1"/>
  <c r="B25" i="1"/>
  <c r="C25" i="1"/>
  <c r="A26" i="1"/>
  <c r="F26" i="1" s="1"/>
  <c r="F23" i="1"/>
  <c r="F19" i="1"/>
  <c r="F22" i="1"/>
  <c r="F41" i="1"/>
  <c r="F43" i="1"/>
  <c r="F39" i="1"/>
  <c r="F42" i="1"/>
  <c r="F25" i="1"/>
  <c r="F21" i="1"/>
  <c r="F38" i="1"/>
  <c r="F24" i="1"/>
  <c r="F20" i="1"/>
  <c r="F40" i="1"/>
  <c r="E39" i="1"/>
  <c r="E42" i="1"/>
  <c r="E23" i="1"/>
  <c r="E43" i="1"/>
  <c r="E19" i="1"/>
  <c r="E24" i="1"/>
  <c r="E40" i="1"/>
  <c r="E22" i="1"/>
  <c r="E25" i="1"/>
  <c r="E20" i="1"/>
  <c r="E21" i="1"/>
  <c r="E41" i="1"/>
  <c r="E38" i="1"/>
  <c r="A4" i="2"/>
  <c r="N4" i="2"/>
  <c r="F13" i="1"/>
  <c r="H13" i="1" s="1"/>
  <c r="A44" i="1"/>
  <c r="E44" i="1" s="1"/>
  <c r="G18" i="1"/>
  <c r="E26" i="1" l="1"/>
  <c r="O14" i="1"/>
  <c r="N14" i="1"/>
  <c r="J13" i="1"/>
  <c r="M13" i="1" s="1"/>
  <c r="B44" i="1"/>
  <c r="C44" i="1"/>
  <c r="D44" i="1"/>
  <c r="F44" i="1"/>
  <c r="B26" i="1"/>
  <c r="C26" i="1"/>
  <c r="D26" i="1"/>
  <c r="A27" i="1"/>
  <c r="G27" i="1" s="1"/>
  <c r="G43" i="1"/>
  <c r="G39" i="1"/>
  <c r="G22" i="1"/>
  <c r="G26" i="1"/>
  <c r="G19" i="1"/>
  <c r="G42" i="1"/>
  <c r="G23" i="1"/>
  <c r="G25" i="1"/>
  <c r="G41" i="1"/>
  <c r="G24" i="1"/>
  <c r="G44" i="1"/>
  <c r="G40" i="1"/>
  <c r="G20" i="1"/>
  <c r="G38" i="1"/>
  <c r="G21" i="1"/>
  <c r="O4" i="2"/>
  <c r="U4" i="2" s="1"/>
  <c r="B4" i="2"/>
  <c r="A45" i="1"/>
  <c r="G45" i="1" s="1"/>
  <c r="H18" i="1"/>
  <c r="H4" i="2" l="1"/>
  <c r="C4" i="2"/>
  <c r="O13" i="1"/>
  <c r="N13" i="1"/>
  <c r="P4" i="2"/>
  <c r="Q4" i="2" s="1"/>
  <c r="T4" i="2" s="1"/>
  <c r="N5" i="2" s="1"/>
  <c r="B45" i="1"/>
  <c r="C45" i="1"/>
  <c r="D45" i="1"/>
  <c r="E45" i="1"/>
  <c r="F45" i="1"/>
  <c r="B27" i="1"/>
  <c r="C27" i="1"/>
  <c r="D27" i="1"/>
  <c r="A28" i="1"/>
  <c r="H28" i="1" s="1"/>
  <c r="F27" i="1"/>
  <c r="E27" i="1"/>
  <c r="H22" i="1"/>
  <c r="H42" i="1"/>
  <c r="H24" i="1"/>
  <c r="H20" i="1"/>
  <c r="H23" i="1"/>
  <c r="H26" i="1"/>
  <c r="H19" i="1"/>
  <c r="H39" i="1"/>
  <c r="H45" i="1"/>
  <c r="H25" i="1"/>
  <c r="H38" i="1"/>
  <c r="H27" i="1"/>
  <c r="H40" i="1"/>
  <c r="H21" i="1"/>
  <c r="H44" i="1"/>
  <c r="H41" i="1"/>
  <c r="H43" i="1"/>
  <c r="D4" i="2"/>
  <c r="C37" i="1"/>
  <c r="D37" i="1" s="1"/>
  <c r="E37" i="1" s="1"/>
  <c r="F37" i="1" s="1"/>
  <c r="G37" i="1" s="1"/>
  <c r="H37" i="1" s="1"/>
  <c r="A46" i="1"/>
  <c r="F4" i="2" l="1"/>
  <c r="I4" i="2" s="1"/>
  <c r="E4" i="2"/>
  <c r="B46" i="1"/>
  <c r="C46" i="1"/>
  <c r="D46" i="1"/>
  <c r="E46" i="1"/>
  <c r="F46" i="1"/>
  <c r="G46" i="1"/>
  <c r="H46" i="1"/>
  <c r="B28" i="1"/>
  <c r="C28" i="1"/>
  <c r="D28" i="1"/>
  <c r="F28" i="1"/>
  <c r="E28" i="1"/>
  <c r="G28" i="1"/>
  <c r="A29" i="1"/>
  <c r="G4" i="2"/>
  <c r="A5" i="2" s="1"/>
  <c r="R4" i="2"/>
  <c r="O5" i="2"/>
  <c r="S4" i="2"/>
  <c r="V4" i="2" s="1"/>
  <c r="A47" i="1"/>
  <c r="B47" i="1" l="1"/>
  <c r="C47" i="1"/>
  <c r="D47" i="1"/>
  <c r="F47" i="1"/>
  <c r="E47" i="1"/>
  <c r="G47" i="1"/>
  <c r="H47" i="1"/>
  <c r="B29" i="1"/>
  <c r="C29" i="1"/>
  <c r="D29" i="1"/>
  <c r="F29" i="1"/>
  <c r="E29" i="1"/>
  <c r="G29" i="1"/>
  <c r="H29" i="1"/>
  <c r="A30" i="1"/>
  <c r="B5" i="2"/>
  <c r="U5" i="2"/>
  <c r="P5" i="2"/>
  <c r="Q5" i="2" s="1"/>
  <c r="T5" i="2" s="1"/>
  <c r="N6" i="2" s="1"/>
  <c r="A48" i="1"/>
  <c r="H5" i="2" l="1"/>
  <c r="C5" i="2"/>
  <c r="B48" i="1"/>
  <c r="C48" i="1"/>
  <c r="D48" i="1"/>
  <c r="F48" i="1"/>
  <c r="E48" i="1"/>
  <c r="G48" i="1"/>
  <c r="H48" i="1"/>
  <c r="B30" i="1"/>
  <c r="C30" i="1"/>
  <c r="D30" i="1"/>
  <c r="F30" i="1"/>
  <c r="E30" i="1"/>
  <c r="G30" i="1"/>
  <c r="H30" i="1"/>
  <c r="A31" i="1"/>
  <c r="D5" i="2"/>
  <c r="O6" i="2"/>
  <c r="U6" i="2" s="1"/>
  <c r="R5" i="2"/>
  <c r="S5" i="2"/>
  <c r="V5" i="2" s="1"/>
  <c r="A49" i="1"/>
  <c r="B49" i="1" l="1"/>
  <c r="C49" i="1"/>
  <c r="D49" i="1"/>
  <c r="E49" i="1"/>
  <c r="F49" i="1"/>
  <c r="G49" i="1"/>
  <c r="H49" i="1"/>
  <c r="B31" i="1"/>
  <c r="C31" i="1"/>
  <c r="D31" i="1"/>
  <c r="F31" i="1"/>
  <c r="E31" i="1"/>
  <c r="G31" i="1"/>
  <c r="H31" i="1"/>
  <c r="A32" i="1"/>
  <c r="P6" i="2"/>
  <c r="Q6" i="2" s="1"/>
  <c r="T6" i="2" s="1"/>
  <c r="N7" i="2" s="1"/>
  <c r="O7" i="2" s="1"/>
  <c r="P7" i="2" s="1"/>
  <c r="G5" i="2"/>
  <c r="A6" i="2" s="1"/>
  <c r="F5" i="2"/>
  <c r="I5" i="2" s="1"/>
  <c r="E5" i="2"/>
  <c r="A50" i="1"/>
  <c r="B50" i="1" l="1"/>
  <c r="C50" i="1"/>
  <c r="D50" i="1"/>
  <c r="F50" i="1"/>
  <c r="E50" i="1"/>
  <c r="G50" i="1"/>
  <c r="H50" i="1"/>
  <c r="B32" i="1"/>
  <c r="C32" i="1"/>
  <c r="D32" i="1"/>
  <c r="E32" i="1"/>
  <c r="F32" i="1"/>
  <c r="G32" i="1"/>
  <c r="H32" i="1"/>
  <c r="A33" i="1"/>
  <c r="B6" i="2"/>
  <c r="U7" i="2"/>
  <c r="S6" i="2"/>
  <c r="V6" i="2" s="1"/>
  <c r="R6" i="2"/>
  <c r="Q7" i="2"/>
  <c r="T7" i="2" s="1"/>
  <c r="N8" i="2" s="1"/>
  <c r="O8" i="2" s="1"/>
  <c r="A51" i="1"/>
  <c r="H6" i="2" l="1"/>
  <c r="C6" i="2"/>
  <c r="B51" i="1"/>
  <c r="C51" i="1"/>
  <c r="D51" i="1"/>
  <c r="E51" i="1"/>
  <c r="F51" i="1"/>
  <c r="G51" i="1"/>
  <c r="H51" i="1"/>
  <c r="B33" i="1"/>
  <c r="C33" i="1"/>
  <c r="D33" i="1"/>
  <c r="F33" i="1"/>
  <c r="E33" i="1"/>
  <c r="G33" i="1"/>
  <c r="H33" i="1"/>
  <c r="A34" i="1"/>
  <c r="U8" i="2"/>
  <c r="D6" i="2"/>
  <c r="P8" i="2"/>
  <c r="Q8" i="2" s="1"/>
  <c r="S8" i="2" s="1"/>
  <c r="R7" i="2"/>
  <c r="S7" i="2"/>
  <c r="V7" i="2" s="1"/>
  <c r="A52" i="1"/>
  <c r="B52" i="1" l="1"/>
  <c r="C52" i="1"/>
  <c r="D52" i="1"/>
  <c r="F52" i="1"/>
  <c r="E52" i="1"/>
  <c r="G52" i="1"/>
  <c r="H52" i="1"/>
  <c r="B34" i="1"/>
  <c r="C34" i="1"/>
  <c r="D34" i="1"/>
  <c r="E34" i="1"/>
  <c r="F34" i="1"/>
  <c r="G34" i="1"/>
  <c r="H34" i="1"/>
  <c r="E6" i="2"/>
  <c r="V8" i="2"/>
  <c r="G6" i="2"/>
  <c r="A7" i="2" s="1"/>
  <c r="F6" i="2"/>
  <c r="I6" i="2" s="1"/>
  <c r="R8" i="2"/>
  <c r="T8" i="2"/>
  <c r="N9" i="2" s="1"/>
  <c r="O9" i="2" s="1"/>
  <c r="A53" i="1"/>
  <c r="B53" i="1" l="1"/>
  <c r="C53" i="1"/>
  <c r="D53" i="1"/>
  <c r="E53" i="1"/>
  <c r="F53" i="1"/>
  <c r="G53" i="1"/>
  <c r="H53" i="1"/>
  <c r="B7" i="2"/>
  <c r="U9" i="2"/>
  <c r="P9" i="2"/>
  <c r="Q9" i="2" s="1"/>
  <c r="T9" i="2" s="1"/>
  <c r="N10" i="2" s="1"/>
  <c r="H7" i="2" l="1"/>
  <c r="C7" i="2"/>
  <c r="D7" i="2"/>
  <c r="R9" i="2"/>
  <c r="S9" i="2"/>
  <c r="V9" i="2" s="1"/>
  <c r="O10" i="2"/>
  <c r="U10" i="2" s="1"/>
  <c r="E7" i="2" l="1"/>
  <c r="G7" i="2"/>
  <c r="A8" i="2" s="1"/>
  <c r="F7" i="2"/>
  <c r="I7" i="2" s="1"/>
  <c r="P10" i="2"/>
  <c r="Q10" i="2" s="1"/>
  <c r="T10" i="2" s="1"/>
  <c r="N11" i="2" s="1"/>
  <c r="B8" i="2" l="1"/>
  <c r="R10" i="2"/>
  <c r="S10" i="2"/>
  <c r="V10" i="2" s="1"/>
  <c r="O11" i="2"/>
  <c r="U11" i="2" s="1"/>
  <c r="H8" i="2" l="1"/>
  <c r="C8" i="2"/>
  <c r="D8" i="2"/>
  <c r="P11" i="2"/>
  <c r="Q11" i="2" s="1"/>
  <c r="T11" i="2" s="1"/>
  <c r="N12" i="2" s="1"/>
  <c r="E8" i="2" l="1"/>
  <c r="F8" i="2"/>
  <c r="I8" i="2" s="1"/>
  <c r="G8" i="2"/>
  <c r="A9" i="2" s="1"/>
  <c r="R11" i="2"/>
  <c r="S11" i="2"/>
  <c r="V11" i="2" s="1"/>
  <c r="O12" i="2"/>
  <c r="U12" i="2" s="1"/>
  <c r="B9" i="2" l="1"/>
  <c r="P12" i="2"/>
  <c r="Q12" i="2" s="1"/>
  <c r="S12" i="2" s="1"/>
  <c r="V12" i="2" s="1"/>
  <c r="H9" i="2" l="1"/>
  <c r="C9" i="2"/>
  <c r="D9" i="2"/>
  <c r="R12" i="2"/>
  <c r="T12" i="2"/>
  <c r="N13" i="2" s="1"/>
  <c r="O13" i="2" s="1"/>
  <c r="E9" i="2" l="1"/>
  <c r="U13" i="2"/>
  <c r="F9" i="2"/>
  <c r="I9" i="2" s="1"/>
  <c r="G9" i="2"/>
  <c r="A10" i="2" s="1"/>
  <c r="P13" i="2"/>
  <c r="B10" i="2" l="1"/>
  <c r="Q13" i="2"/>
  <c r="S13" i="2" s="1"/>
  <c r="V13" i="2" s="1"/>
  <c r="H10" i="2" l="1"/>
  <c r="C10" i="2"/>
  <c r="D10" i="2"/>
  <c r="T13" i="2"/>
  <c r="N14" i="2" s="1"/>
  <c r="R13" i="2"/>
  <c r="O14" i="2" l="1"/>
  <c r="U14" i="2" s="1"/>
  <c r="G10" i="2"/>
  <c r="A11" i="2" s="1"/>
  <c r="F10" i="2"/>
  <c r="I10" i="2" s="1"/>
  <c r="E10" i="2"/>
  <c r="B11" i="2" l="1"/>
  <c r="P14" i="2"/>
  <c r="H11" i="2" l="1"/>
  <c r="C11" i="2"/>
  <c r="Q14" i="2"/>
  <c r="S14" i="2" s="1"/>
  <c r="V14" i="2" s="1"/>
  <c r="D11" i="2"/>
  <c r="R14" i="2" l="1"/>
  <c r="T14" i="2"/>
  <c r="N15" i="2" s="1"/>
  <c r="O15" i="2" s="1"/>
  <c r="U15" i="2" s="1"/>
  <c r="E11" i="2"/>
  <c r="G11" i="2"/>
  <c r="A12" i="2" s="1"/>
  <c r="F11" i="2"/>
  <c r="I11" i="2" s="1"/>
  <c r="P15" i="2" l="1"/>
  <c r="B12" i="2"/>
  <c r="H12" i="2" l="1"/>
  <c r="C12" i="2"/>
  <c r="D12" i="2"/>
  <c r="Q15" i="2"/>
  <c r="E12" i="2" l="1"/>
  <c r="S15" i="2"/>
  <c r="V15" i="2" s="1"/>
  <c r="R15" i="2"/>
  <c r="T15" i="2"/>
  <c r="N16" i="2" s="1"/>
  <c r="F12" i="2"/>
  <c r="I12" i="2" s="1"/>
  <c r="G12" i="2"/>
  <c r="A13" i="2" s="1"/>
  <c r="B13" i="2" l="1"/>
  <c r="O16" i="2"/>
  <c r="U16" i="2" s="1"/>
  <c r="H13" i="2" l="1"/>
  <c r="C13" i="2"/>
  <c r="P16" i="2"/>
  <c r="D13" i="2"/>
  <c r="E13" i="2" l="1"/>
  <c r="F13" i="2"/>
  <c r="I13" i="2" s="1"/>
  <c r="G13" i="2"/>
  <c r="A14" i="2" s="1"/>
  <c r="Q16" i="2"/>
  <c r="T16" i="2" s="1"/>
  <c r="N17" i="2" s="1"/>
  <c r="O17" i="2" l="1"/>
  <c r="U17" i="2" s="1"/>
  <c r="S16" i="2"/>
  <c r="V16" i="2" s="1"/>
  <c r="R16" i="2"/>
  <c r="B14" i="2"/>
  <c r="H14" i="2" l="1"/>
  <c r="C14" i="2"/>
  <c r="D14" i="2"/>
  <c r="P17" i="2"/>
  <c r="Q17" i="2" l="1"/>
  <c r="T17" i="2" s="1"/>
  <c r="N18" i="2" s="1"/>
  <c r="E14" i="2"/>
  <c r="F14" i="2"/>
  <c r="I14" i="2" s="1"/>
  <c r="G14" i="2"/>
  <c r="A15" i="2" s="1"/>
  <c r="B15" i="2" l="1"/>
  <c r="O18" i="2"/>
  <c r="U18" i="2" s="1"/>
  <c r="S17" i="2"/>
  <c r="V17" i="2" s="1"/>
  <c r="R17" i="2"/>
  <c r="H15" i="2" l="1"/>
  <c r="C15" i="2"/>
  <c r="P18" i="2"/>
  <c r="D15" i="2"/>
  <c r="E15" i="2" l="1"/>
  <c r="G15" i="2"/>
  <c r="A16" i="2" s="1"/>
  <c r="F15" i="2"/>
  <c r="I15" i="2" s="1"/>
  <c r="Q18" i="2"/>
  <c r="S18" i="2" s="1"/>
  <c r="V18" i="2" s="1"/>
  <c r="T18" i="2" l="1"/>
  <c r="N19" i="2" s="1"/>
  <c r="R18" i="2"/>
  <c r="B16" i="2"/>
  <c r="C16" i="2" s="1"/>
  <c r="H16" i="2" l="1"/>
  <c r="D16" i="2"/>
  <c r="O19" i="2"/>
  <c r="U19" i="2" s="1"/>
  <c r="P19" i="2" l="1"/>
  <c r="E16" i="2"/>
  <c r="F16" i="2"/>
  <c r="I16" i="2" s="1"/>
  <c r="G16" i="2"/>
  <c r="A17" i="2" s="1"/>
  <c r="B17" i="2" s="1"/>
  <c r="C17" i="2" s="1"/>
  <c r="D17" i="2" l="1"/>
  <c r="H17" i="2"/>
  <c r="Q19" i="2"/>
  <c r="S19" i="2" s="1"/>
  <c r="V19" i="2" s="1"/>
  <c r="E17" i="2" l="1"/>
  <c r="T19" i="2"/>
  <c r="N20" i="2" s="1"/>
  <c r="R19" i="2"/>
  <c r="F17" i="2"/>
  <c r="I17" i="2" s="1"/>
  <c r="G17" i="2"/>
  <c r="A18" i="2" s="1"/>
  <c r="B18" i="2" s="1"/>
  <c r="D18" i="2" l="1"/>
  <c r="C18" i="2"/>
  <c r="H18" i="2"/>
  <c r="O20" i="2"/>
  <c r="U20" i="2" s="1"/>
  <c r="E18" i="2" l="1"/>
  <c r="G18" i="2"/>
  <c r="A19" i="2" s="1"/>
  <c r="B19" i="2" s="1"/>
  <c r="C19" i="2" s="1"/>
  <c r="F18" i="2"/>
  <c r="I18" i="2" s="1"/>
  <c r="P20" i="2"/>
  <c r="H19" i="2" l="1"/>
  <c r="Q20" i="2"/>
  <c r="S20" i="2" s="1"/>
  <c r="V20" i="2" s="1"/>
  <c r="D19" i="2"/>
  <c r="T20" i="2" l="1"/>
  <c r="N21" i="2" s="1"/>
  <c r="R20" i="2"/>
  <c r="E19" i="2"/>
  <c r="F19" i="2"/>
  <c r="I19" i="2" s="1"/>
  <c r="G19" i="2"/>
  <c r="A20" i="2" s="1"/>
  <c r="O21" i="2" l="1"/>
  <c r="U21" i="2" s="1"/>
  <c r="B20" i="2"/>
  <c r="H20" i="2" l="1"/>
  <c r="C20" i="2"/>
  <c r="P21" i="2"/>
  <c r="D20" i="2"/>
  <c r="Q21" i="2" l="1"/>
  <c r="S21" i="2" s="1"/>
  <c r="V21" i="2" s="1"/>
  <c r="E20" i="2"/>
  <c r="F20" i="2"/>
  <c r="I20" i="2" s="1"/>
  <c r="G20" i="2"/>
  <c r="A21" i="2" s="1"/>
  <c r="T21" i="2" l="1"/>
  <c r="N22" i="2" s="1"/>
  <c r="R21" i="2"/>
  <c r="B21" i="2"/>
  <c r="H21" i="2" l="1"/>
  <c r="C21" i="2"/>
  <c r="O22" i="2"/>
  <c r="U22" i="2" s="1"/>
  <c r="D21" i="2"/>
  <c r="P22" i="2" l="1"/>
  <c r="E21" i="2"/>
  <c r="F21" i="2"/>
  <c r="I21" i="2" s="1"/>
  <c r="G21" i="2"/>
  <c r="A22" i="2" s="1"/>
  <c r="Q22" i="2" l="1"/>
  <c r="S22" i="2" s="1"/>
  <c r="V22" i="2" s="1"/>
  <c r="B22" i="2"/>
  <c r="H22" i="2" l="1"/>
  <c r="C22" i="2"/>
  <c r="T22" i="2"/>
  <c r="N23" i="2" s="1"/>
  <c r="R22" i="2"/>
  <c r="D22" i="2"/>
  <c r="O23" i="2" l="1"/>
  <c r="U23" i="2" s="1"/>
  <c r="E22" i="2"/>
  <c r="F22" i="2"/>
  <c r="I22" i="2" s="1"/>
  <c r="G22" i="2"/>
  <c r="A23" i="2" s="1"/>
  <c r="P23" i="2" l="1"/>
  <c r="B23" i="2"/>
  <c r="H23" i="2" l="1"/>
  <c r="C23" i="2"/>
  <c r="Q23" i="2"/>
  <c r="S23" i="2" s="1"/>
  <c r="V23" i="2" s="1"/>
  <c r="D23" i="2"/>
  <c r="T23" i="2" l="1"/>
  <c r="N24" i="2" s="1"/>
  <c r="R23" i="2"/>
  <c r="E23" i="2"/>
  <c r="F23" i="2"/>
  <c r="I23" i="2" s="1"/>
  <c r="G23" i="2"/>
  <c r="A24" i="2" s="1"/>
  <c r="O24" i="2" l="1"/>
  <c r="U24" i="2" s="1"/>
  <c r="B24" i="2"/>
  <c r="H24" i="2" l="1"/>
  <c r="C24" i="2"/>
  <c r="P24" i="2"/>
  <c r="D24" i="2"/>
  <c r="Q24" i="2" l="1"/>
  <c r="E24" i="2"/>
  <c r="F24" i="2"/>
  <c r="I24" i="2" s="1"/>
  <c r="G24" i="2"/>
  <c r="A25" i="2" s="1"/>
  <c r="T24" i="2" l="1"/>
  <c r="N25" i="2" s="1"/>
  <c r="R24" i="2"/>
  <c r="S24" i="2"/>
  <c r="V24" i="2" s="1"/>
  <c r="B25" i="2"/>
  <c r="H25" i="2" l="1"/>
  <c r="C25" i="2"/>
  <c r="O25" i="2"/>
  <c r="U25" i="2" s="1"/>
  <c r="D25" i="2"/>
  <c r="P25" i="2" l="1"/>
  <c r="E25" i="2"/>
  <c r="F25" i="2"/>
  <c r="I25" i="2" s="1"/>
  <c r="G25" i="2"/>
  <c r="A26" i="2" s="1"/>
  <c r="Q25" i="2" l="1"/>
  <c r="S25" i="2" s="1"/>
  <c r="V25" i="2" s="1"/>
  <c r="B26" i="2"/>
  <c r="H26" i="2" l="1"/>
  <c r="C26" i="2"/>
  <c r="T25" i="2"/>
  <c r="N26" i="2" s="1"/>
  <c r="R25" i="2"/>
  <c r="D26" i="2"/>
  <c r="O26" i="2" l="1"/>
  <c r="U26" i="2" s="1"/>
  <c r="E26" i="2"/>
  <c r="F26" i="2"/>
  <c r="I26" i="2" s="1"/>
  <c r="G26" i="2"/>
  <c r="A27" i="2" s="1"/>
  <c r="P26" i="2" l="1"/>
  <c r="B27" i="2"/>
  <c r="H27" i="2" l="1"/>
  <c r="C27" i="2"/>
  <c r="Q26" i="2"/>
  <c r="S26" i="2" s="1"/>
  <c r="V26" i="2" s="1"/>
  <c r="D27" i="2"/>
  <c r="T26" i="2" l="1"/>
  <c r="N27" i="2" s="1"/>
  <c r="R26" i="2"/>
  <c r="E27" i="2"/>
  <c r="F27" i="2"/>
  <c r="I27" i="2" s="1"/>
  <c r="G27" i="2"/>
  <c r="A28" i="2" s="1"/>
  <c r="O27" i="2" l="1"/>
  <c r="U27" i="2" s="1"/>
  <c r="B28" i="2"/>
  <c r="H28" i="2" l="1"/>
  <c r="C28" i="2"/>
  <c r="P27" i="2"/>
  <c r="D28" i="2"/>
  <c r="Q27" i="2" l="1"/>
  <c r="T27" i="2" s="1"/>
  <c r="N28" i="2" s="1"/>
  <c r="E28" i="2"/>
  <c r="F28" i="2"/>
  <c r="I28" i="2" s="1"/>
  <c r="G28" i="2"/>
  <c r="A29" i="2" s="1"/>
  <c r="O28" i="2" l="1"/>
  <c r="U28" i="2" s="1"/>
  <c r="S27" i="2"/>
  <c r="V27" i="2" s="1"/>
  <c r="R27" i="2"/>
  <c r="B29" i="2"/>
  <c r="C29" i="2" s="1"/>
  <c r="P28" i="2" l="1"/>
  <c r="H29" i="2"/>
  <c r="D29" i="2"/>
  <c r="Q28" i="2" l="1"/>
  <c r="T28" i="2" s="1"/>
  <c r="N29" i="2" s="1"/>
  <c r="E29" i="2"/>
  <c r="F29" i="2"/>
  <c r="I29" i="2" s="1"/>
  <c r="G29" i="2"/>
  <c r="A30" i="2" s="1"/>
  <c r="O29" i="2" l="1"/>
  <c r="U29" i="2" s="1"/>
  <c r="S28" i="2"/>
  <c r="V28" i="2" s="1"/>
  <c r="R28" i="2"/>
  <c r="B30" i="2"/>
  <c r="H30" i="2" l="1"/>
  <c r="C30" i="2"/>
  <c r="P29" i="2"/>
  <c r="D30" i="2"/>
  <c r="Q29" i="2" l="1"/>
  <c r="T29" i="2" s="1"/>
  <c r="N30" i="2" s="1"/>
  <c r="E30" i="2"/>
  <c r="F30" i="2"/>
  <c r="I30" i="2" s="1"/>
  <c r="G30" i="2"/>
  <c r="A31" i="2" s="1"/>
  <c r="O30" i="2" l="1"/>
  <c r="U30" i="2" s="1"/>
  <c r="S29" i="2"/>
  <c r="V29" i="2" s="1"/>
  <c r="R29" i="2"/>
  <c r="B31" i="2"/>
  <c r="H31" i="2" l="1"/>
  <c r="C31" i="2"/>
  <c r="P30" i="2"/>
  <c r="D31" i="2"/>
  <c r="Q30" i="2" l="1"/>
  <c r="E31" i="2"/>
  <c r="F31" i="2"/>
  <c r="I31" i="2" s="1"/>
  <c r="G31" i="2"/>
  <c r="A32" i="2" s="1"/>
  <c r="T30" i="2" l="1"/>
  <c r="N31" i="2" s="1"/>
  <c r="R30" i="2"/>
  <c r="S30" i="2"/>
  <c r="V30" i="2" s="1"/>
  <c r="B32" i="2"/>
  <c r="H32" i="2" l="1"/>
  <c r="C32" i="2"/>
  <c r="O31" i="2"/>
  <c r="U31" i="2" s="1"/>
  <c r="D32" i="2"/>
  <c r="P31" i="2" l="1"/>
  <c r="E32" i="2"/>
  <c r="F32" i="2"/>
  <c r="I32" i="2" s="1"/>
  <c r="G32" i="2"/>
  <c r="A33" i="2" s="1"/>
  <c r="Q31" i="2" l="1"/>
  <c r="T31" i="2" s="1"/>
  <c r="N32" i="2" s="1"/>
  <c r="B33" i="2"/>
  <c r="H33" i="2" l="1"/>
  <c r="C33" i="2"/>
  <c r="O32" i="2"/>
  <c r="U32" i="2" s="1"/>
  <c r="S31" i="2"/>
  <c r="V31" i="2" s="1"/>
  <c r="R31" i="2"/>
  <c r="D33" i="2"/>
  <c r="P32" i="2" l="1"/>
  <c r="E33" i="2"/>
  <c r="F33" i="2"/>
  <c r="I33" i="2" s="1"/>
  <c r="G33" i="2"/>
  <c r="A34" i="2" s="1"/>
  <c r="Q32" i="2" l="1"/>
  <c r="S32" i="2" s="1"/>
  <c r="V32" i="2" s="1"/>
  <c r="B34" i="2"/>
  <c r="C34" i="2" s="1"/>
  <c r="T32" i="2" l="1"/>
  <c r="N33" i="2" s="1"/>
  <c r="R32" i="2"/>
  <c r="H34" i="2"/>
  <c r="D34" i="2"/>
  <c r="O33" i="2" l="1"/>
  <c r="U33" i="2" s="1"/>
  <c r="E34" i="2"/>
  <c r="F34" i="2"/>
  <c r="I34" i="2" s="1"/>
  <c r="G34" i="2"/>
  <c r="A35" i="2" s="1"/>
  <c r="P33" i="2" l="1"/>
  <c r="B35" i="2"/>
  <c r="H35" i="2" l="1"/>
  <c r="C35" i="2"/>
  <c r="Q33" i="2"/>
  <c r="D35" i="2"/>
  <c r="E35" i="2" l="1"/>
  <c r="S33" i="2"/>
  <c r="V33" i="2" s="1"/>
  <c r="R33" i="2"/>
  <c r="T33" i="2"/>
  <c r="N34" i="2" s="1"/>
  <c r="F35" i="2"/>
  <c r="I35" i="2" s="1"/>
  <c r="G35" i="2"/>
  <c r="A36" i="2" s="1"/>
  <c r="O34" i="2" l="1"/>
  <c r="U34" i="2" s="1"/>
  <c r="B36" i="2"/>
  <c r="H36" i="2" l="1"/>
  <c r="C36" i="2"/>
  <c r="P34" i="2"/>
  <c r="D36" i="2"/>
  <c r="Q34" i="2" l="1"/>
  <c r="S34" i="2" s="1"/>
  <c r="V34" i="2" s="1"/>
  <c r="E36" i="2"/>
  <c r="F36" i="2"/>
  <c r="I36" i="2" s="1"/>
  <c r="G36" i="2"/>
  <c r="A37" i="2" s="1"/>
  <c r="T34" i="2" l="1"/>
  <c r="N35" i="2" s="1"/>
  <c r="R34" i="2"/>
  <c r="B37" i="2"/>
  <c r="H37" i="2" l="1"/>
  <c r="C37" i="2"/>
  <c r="O35" i="2"/>
  <c r="U35" i="2" s="1"/>
  <c r="D37" i="2"/>
  <c r="P35" i="2" l="1"/>
  <c r="E37" i="2"/>
  <c r="F37" i="2"/>
  <c r="I37" i="2" s="1"/>
  <c r="G37" i="2"/>
  <c r="A38" i="2" s="1"/>
  <c r="Q35" i="2" l="1"/>
  <c r="T35" i="2" s="1"/>
  <c r="N36" i="2" s="1"/>
  <c r="B38" i="2"/>
  <c r="C38" i="2" s="1"/>
  <c r="O36" i="2" l="1"/>
  <c r="U36" i="2" s="1"/>
  <c r="S35" i="2"/>
  <c r="V35" i="2" s="1"/>
  <c r="R35" i="2"/>
  <c r="H38" i="2"/>
  <c r="D38" i="2"/>
  <c r="P36" i="2" l="1"/>
  <c r="E38" i="2"/>
  <c r="F38" i="2"/>
  <c r="I38" i="2" s="1"/>
  <c r="G38" i="2"/>
  <c r="A39" i="2" s="1"/>
  <c r="Q36" i="2" l="1"/>
  <c r="T36" i="2" s="1"/>
  <c r="N37" i="2" s="1"/>
  <c r="B39" i="2"/>
  <c r="H39" i="2" l="1"/>
  <c r="C39" i="2"/>
  <c r="O37" i="2"/>
  <c r="U37" i="2" s="1"/>
  <c r="S36" i="2"/>
  <c r="V36" i="2" s="1"/>
  <c r="R36" i="2"/>
  <c r="D39" i="2"/>
  <c r="P37" i="2" l="1"/>
  <c r="E39" i="2"/>
  <c r="F39" i="2"/>
  <c r="I39" i="2" s="1"/>
  <c r="G39" i="2"/>
  <c r="A40" i="2" s="1"/>
  <c r="Q37" i="2" l="1"/>
  <c r="S37" i="2" s="1"/>
  <c r="V37" i="2" s="1"/>
  <c r="B40" i="2"/>
  <c r="H40" i="2" l="1"/>
  <c r="C40" i="2"/>
  <c r="T37" i="2"/>
  <c r="N38" i="2" s="1"/>
  <c r="R37" i="2"/>
  <c r="D40" i="2"/>
  <c r="O38" i="2" l="1"/>
  <c r="U38" i="2" s="1"/>
  <c r="E40" i="2"/>
  <c r="F40" i="2"/>
  <c r="I40" i="2" s="1"/>
  <c r="G40" i="2"/>
  <c r="A41" i="2" s="1"/>
  <c r="P38" i="2" l="1"/>
  <c r="B41" i="2"/>
  <c r="H41" i="2" l="1"/>
  <c r="C41" i="2"/>
  <c r="Q38" i="2"/>
  <c r="S38" i="2" s="1"/>
  <c r="V38" i="2" s="1"/>
  <c r="D41" i="2"/>
  <c r="T38" i="2" l="1"/>
  <c r="N39" i="2" s="1"/>
  <c r="R38" i="2"/>
  <c r="E41" i="2"/>
  <c r="F41" i="2"/>
  <c r="I41" i="2" s="1"/>
  <c r="G41" i="2"/>
  <c r="A42" i="2" s="1"/>
  <c r="O39" i="2" l="1"/>
  <c r="U39" i="2" s="1"/>
  <c r="B42" i="2"/>
  <c r="H42" i="2" l="1"/>
  <c r="C42" i="2"/>
  <c r="P39" i="2"/>
  <c r="D42" i="2"/>
  <c r="Q39" i="2" l="1"/>
  <c r="T39" i="2" s="1"/>
  <c r="N40" i="2" s="1"/>
  <c r="E42" i="2"/>
  <c r="F42" i="2"/>
  <c r="I42" i="2" s="1"/>
  <c r="G42" i="2"/>
  <c r="A43" i="2" s="1"/>
  <c r="O40" i="2" l="1"/>
  <c r="U40" i="2" s="1"/>
  <c r="S39" i="2"/>
  <c r="V39" i="2" s="1"/>
  <c r="R39" i="2"/>
  <c r="B43" i="2"/>
  <c r="H43" i="2" l="1"/>
  <c r="C43" i="2"/>
  <c r="P40" i="2"/>
  <c r="D43" i="2"/>
  <c r="Q40" i="2" l="1"/>
  <c r="S40" i="2" s="1"/>
  <c r="V40" i="2" s="1"/>
  <c r="E43" i="2"/>
  <c r="F43" i="2"/>
  <c r="I43" i="2" s="1"/>
  <c r="G43" i="2"/>
  <c r="A44" i="2" s="1"/>
  <c r="T40" i="2" l="1"/>
  <c r="N41" i="2" s="1"/>
  <c r="R40" i="2"/>
  <c r="B44" i="2"/>
  <c r="H44" i="2" l="1"/>
  <c r="C44" i="2"/>
  <c r="O41" i="2"/>
  <c r="U41" i="2" s="1"/>
  <c r="D44" i="2"/>
  <c r="P41" i="2" l="1"/>
  <c r="E44" i="2"/>
  <c r="F44" i="2"/>
  <c r="I44" i="2" s="1"/>
  <c r="G44" i="2"/>
  <c r="A45" i="2" s="1"/>
  <c r="Q41" i="2" l="1"/>
  <c r="S41" i="2" s="1"/>
  <c r="V41" i="2" s="1"/>
  <c r="B45" i="2"/>
  <c r="H45" i="2" l="1"/>
  <c r="C45" i="2"/>
  <c r="T41" i="2"/>
  <c r="N42" i="2" s="1"/>
  <c r="R41" i="2"/>
  <c r="D45" i="2"/>
  <c r="O42" i="2" l="1"/>
  <c r="U42" i="2" s="1"/>
  <c r="E45" i="2"/>
  <c r="F45" i="2"/>
  <c r="I45" i="2" s="1"/>
  <c r="G45" i="2"/>
  <c r="A46" i="2" s="1"/>
  <c r="P42" i="2" l="1"/>
  <c r="B46" i="2"/>
  <c r="H46" i="2" l="1"/>
  <c r="C46" i="2"/>
  <c r="Q42" i="2"/>
  <c r="T42" i="2" s="1"/>
  <c r="N43" i="2" s="1"/>
  <c r="D46" i="2"/>
  <c r="O43" i="2" l="1"/>
  <c r="U43" i="2" s="1"/>
  <c r="S42" i="2"/>
  <c r="V42" i="2" s="1"/>
  <c r="R42" i="2"/>
  <c r="E46" i="2"/>
  <c r="F46" i="2"/>
  <c r="I46" i="2" s="1"/>
  <c r="G46" i="2"/>
  <c r="A47" i="2" s="1"/>
  <c r="P43" i="2" l="1"/>
  <c r="B47" i="2"/>
  <c r="C47" i="2" s="1"/>
  <c r="Q43" i="2" l="1"/>
  <c r="S43" i="2" s="1"/>
  <c r="V43" i="2" s="1"/>
  <c r="H47" i="2"/>
  <c r="D47" i="2"/>
  <c r="T43" i="2" l="1"/>
  <c r="N44" i="2" s="1"/>
  <c r="R43" i="2"/>
  <c r="E47" i="2"/>
  <c r="F47" i="2"/>
  <c r="I47" i="2" s="1"/>
  <c r="G47" i="2"/>
  <c r="A48" i="2" s="1"/>
  <c r="O44" i="2" l="1"/>
  <c r="U44" i="2" s="1"/>
  <c r="B48" i="2"/>
  <c r="H48" i="2" l="1"/>
  <c r="C48" i="2"/>
  <c r="P44" i="2"/>
  <c r="D48" i="2"/>
  <c r="Q44" i="2" l="1"/>
  <c r="T44" i="2" s="1"/>
  <c r="N45" i="2" s="1"/>
  <c r="E48" i="2"/>
  <c r="F48" i="2"/>
  <c r="I48" i="2" s="1"/>
  <c r="G48" i="2"/>
  <c r="A49" i="2" s="1"/>
  <c r="O45" i="2" l="1"/>
  <c r="U45" i="2" s="1"/>
  <c r="S44" i="2"/>
  <c r="V44" i="2" s="1"/>
  <c r="R44" i="2"/>
  <c r="B49" i="2"/>
  <c r="H49" i="2" l="1"/>
  <c r="C49" i="2"/>
  <c r="P45" i="2"/>
  <c r="D49" i="2"/>
  <c r="Q45" i="2" l="1"/>
  <c r="T45" i="2" s="1"/>
  <c r="N46" i="2" s="1"/>
  <c r="E49" i="2"/>
  <c r="F49" i="2"/>
  <c r="I49" i="2" s="1"/>
  <c r="G49" i="2"/>
  <c r="A50" i="2" s="1"/>
  <c r="O46" i="2" l="1"/>
  <c r="U46" i="2" s="1"/>
  <c r="S45" i="2"/>
  <c r="V45" i="2" s="1"/>
  <c r="R45" i="2"/>
  <c r="B50" i="2"/>
  <c r="C50" i="2" s="1"/>
  <c r="P46" i="2" l="1"/>
  <c r="H50" i="2"/>
  <c r="D50" i="2"/>
  <c r="Q46" i="2" l="1"/>
  <c r="S46" i="2" s="1"/>
  <c r="V46" i="2" s="1"/>
  <c r="E50" i="2"/>
  <c r="F50" i="2"/>
  <c r="I50" i="2" s="1"/>
  <c r="G50" i="2"/>
  <c r="A51" i="2" s="1"/>
  <c r="T46" i="2" l="1"/>
  <c r="N47" i="2" s="1"/>
  <c r="R46" i="2"/>
  <c r="B51" i="2"/>
  <c r="H51" i="2" l="1"/>
  <c r="C51" i="2"/>
  <c r="O47" i="2"/>
  <c r="U47" i="2" s="1"/>
  <c r="D51" i="2"/>
  <c r="P47" i="2" l="1"/>
  <c r="E51" i="2"/>
  <c r="F51" i="2"/>
  <c r="I51" i="2" s="1"/>
  <c r="G51" i="2"/>
  <c r="A52" i="2" s="1"/>
  <c r="Q47" i="2" l="1"/>
  <c r="S47" i="2" s="1"/>
  <c r="V47" i="2" s="1"/>
  <c r="B52" i="2"/>
  <c r="C52" i="2" s="1"/>
  <c r="T47" i="2" l="1"/>
  <c r="N48" i="2" s="1"/>
  <c r="R47" i="2"/>
  <c r="H52" i="2"/>
  <c r="D52" i="2"/>
  <c r="O48" i="2" l="1"/>
  <c r="U48" i="2" s="1"/>
  <c r="E52" i="2"/>
  <c r="F52" i="2"/>
  <c r="I52" i="2" s="1"/>
  <c r="G52" i="2"/>
  <c r="A53" i="2" s="1"/>
  <c r="P48" i="2" l="1"/>
  <c r="B53" i="2"/>
  <c r="H53" i="2" l="1"/>
  <c r="C53" i="2"/>
  <c r="Q48" i="2"/>
  <c r="S48" i="2" s="1"/>
  <c r="V48" i="2" s="1"/>
  <c r="D53" i="2"/>
  <c r="T48" i="2" l="1"/>
  <c r="N49" i="2" s="1"/>
  <c r="R48" i="2"/>
  <c r="E53" i="2"/>
  <c r="F53" i="2"/>
  <c r="I53" i="2" s="1"/>
  <c r="G53" i="2"/>
  <c r="A54" i="2" s="1"/>
  <c r="O49" i="2" l="1"/>
  <c r="U49" i="2" s="1"/>
  <c r="B54" i="2"/>
  <c r="H54" i="2" l="1"/>
  <c r="C54" i="2"/>
  <c r="P49" i="2"/>
  <c r="D54" i="2"/>
  <c r="Q49" i="2" l="1"/>
  <c r="T49" i="2" s="1"/>
  <c r="N50" i="2" s="1"/>
  <c r="E54" i="2"/>
  <c r="F54" i="2"/>
  <c r="I54" i="2" s="1"/>
  <c r="G54" i="2"/>
  <c r="A55" i="2" s="1"/>
  <c r="O50" i="2" l="1"/>
  <c r="U50" i="2" s="1"/>
  <c r="S49" i="2"/>
  <c r="V49" i="2" s="1"/>
  <c r="R49" i="2"/>
  <c r="B55" i="2"/>
  <c r="H55" i="2" l="1"/>
  <c r="C55" i="2"/>
  <c r="P50" i="2"/>
  <c r="D55" i="2"/>
  <c r="Q50" i="2" l="1"/>
  <c r="S50" i="2" s="1"/>
  <c r="V50" i="2" s="1"/>
  <c r="E55" i="2"/>
  <c r="F55" i="2"/>
  <c r="I55" i="2" s="1"/>
  <c r="G55" i="2"/>
  <c r="A56" i="2" s="1"/>
  <c r="T50" i="2" l="1"/>
  <c r="N51" i="2" s="1"/>
  <c r="R50" i="2"/>
  <c r="B56" i="2"/>
  <c r="H56" i="2" l="1"/>
  <c r="C56" i="2"/>
  <c r="O51" i="2"/>
  <c r="U51" i="2" s="1"/>
  <c r="D56" i="2"/>
  <c r="P51" i="2" l="1"/>
  <c r="E56" i="2"/>
  <c r="F56" i="2"/>
  <c r="I56" i="2" s="1"/>
  <c r="G56" i="2"/>
  <c r="A57" i="2" s="1"/>
  <c r="Q51" i="2" l="1"/>
  <c r="S51" i="2" s="1"/>
  <c r="V51" i="2" s="1"/>
  <c r="B57" i="2"/>
  <c r="H57" i="2" l="1"/>
  <c r="C57" i="2"/>
  <c r="T51" i="2"/>
  <c r="N52" i="2" s="1"/>
  <c r="R51" i="2"/>
  <c r="D57" i="2"/>
  <c r="O52" i="2" l="1"/>
  <c r="U52" i="2" s="1"/>
  <c r="E57" i="2"/>
  <c r="F57" i="2"/>
  <c r="I57" i="2" s="1"/>
  <c r="G57" i="2"/>
  <c r="A58" i="2" s="1"/>
  <c r="P52" i="2" l="1"/>
  <c r="B58" i="2"/>
  <c r="H58" i="2" l="1"/>
  <c r="C58" i="2"/>
  <c r="Q52" i="2"/>
  <c r="R52" i="2" s="1"/>
  <c r="D58" i="2"/>
  <c r="T52" i="2" l="1"/>
  <c r="N53" i="2" s="1"/>
  <c r="O53" i="2" s="1"/>
  <c r="U53" i="2" s="1"/>
  <c r="S52" i="2"/>
  <c r="V52" i="2" s="1"/>
  <c r="E58" i="2"/>
  <c r="F58" i="2"/>
  <c r="I58" i="2" s="1"/>
  <c r="G58" i="2"/>
  <c r="A59" i="2" s="1"/>
  <c r="P53" i="2" l="1"/>
  <c r="B59" i="2"/>
  <c r="H59" i="2" l="1"/>
  <c r="C59" i="2"/>
  <c r="Q53" i="2"/>
  <c r="T53" i="2" s="1"/>
  <c r="N54" i="2" s="1"/>
  <c r="D59" i="2"/>
  <c r="S53" i="2" l="1"/>
  <c r="V53" i="2" s="1"/>
  <c r="O54" i="2"/>
  <c r="U54" i="2" s="1"/>
  <c r="R53" i="2"/>
  <c r="E59" i="2"/>
  <c r="F59" i="2"/>
  <c r="I59" i="2" s="1"/>
  <c r="G59" i="2"/>
  <c r="A60" i="2" s="1"/>
  <c r="P54" i="2" l="1"/>
  <c r="B60" i="2"/>
  <c r="H60" i="2" l="1"/>
  <c r="C60" i="2"/>
  <c r="Q54" i="2"/>
  <c r="S54" i="2" s="1"/>
  <c r="V54" i="2" s="1"/>
  <c r="D60" i="2"/>
  <c r="T54" i="2" l="1"/>
  <c r="N55" i="2" s="1"/>
  <c r="R54" i="2"/>
  <c r="E60" i="2"/>
  <c r="F60" i="2"/>
  <c r="I60" i="2" s="1"/>
  <c r="G60" i="2"/>
  <c r="A61" i="2" s="1"/>
  <c r="O55" i="2" l="1"/>
  <c r="U55" i="2" s="1"/>
  <c r="B61" i="2"/>
  <c r="H61" i="2" l="1"/>
  <c r="C61" i="2"/>
  <c r="P55" i="2"/>
  <c r="D61" i="2"/>
  <c r="Q55" i="2" l="1"/>
  <c r="S55" i="2" s="1"/>
  <c r="V55" i="2" s="1"/>
  <c r="E61" i="2"/>
  <c r="F61" i="2"/>
  <c r="I61" i="2" s="1"/>
  <c r="G61" i="2"/>
  <c r="A62" i="2" s="1"/>
  <c r="T55" i="2" l="1"/>
  <c r="N56" i="2" s="1"/>
  <c r="R55" i="2"/>
  <c r="B62" i="2"/>
  <c r="H62" i="2" l="1"/>
  <c r="C62" i="2"/>
  <c r="O56" i="2"/>
  <c r="U56" i="2" s="1"/>
  <c r="D62" i="2"/>
  <c r="P56" i="2" l="1"/>
  <c r="E62" i="2"/>
  <c r="F62" i="2"/>
  <c r="I62" i="2" s="1"/>
  <c r="G62" i="2"/>
  <c r="A63" i="2" s="1"/>
  <c r="Q56" i="2" l="1"/>
  <c r="S56" i="2" s="1"/>
  <c r="V56" i="2" s="1"/>
  <c r="B63" i="2"/>
  <c r="H63" i="2" l="1"/>
  <c r="C63" i="2"/>
  <c r="T56" i="2"/>
  <c r="N57" i="2" s="1"/>
  <c r="R56" i="2"/>
  <c r="D63" i="2"/>
  <c r="O57" i="2" l="1"/>
  <c r="U57" i="2" s="1"/>
  <c r="E63" i="2"/>
  <c r="F63" i="2"/>
  <c r="I63" i="2" s="1"/>
  <c r="G63" i="2"/>
  <c r="A64" i="2" s="1"/>
  <c r="P57" i="2" l="1"/>
  <c r="B64" i="2"/>
  <c r="H64" i="2" l="1"/>
  <c r="C64" i="2"/>
  <c r="Q57" i="2"/>
  <c r="T57" i="2" s="1"/>
  <c r="N58" i="2" s="1"/>
  <c r="D64" i="2"/>
  <c r="O58" i="2" l="1"/>
  <c r="U58" i="2" s="1"/>
  <c r="S57" i="2"/>
  <c r="V57" i="2" s="1"/>
  <c r="R57" i="2"/>
  <c r="E64" i="2"/>
  <c r="F64" i="2"/>
  <c r="I64" i="2" s="1"/>
  <c r="G64" i="2"/>
  <c r="A65" i="2" s="1"/>
  <c r="P58" i="2" l="1"/>
  <c r="B65" i="2"/>
  <c r="H65" i="2" l="1"/>
  <c r="C65" i="2"/>
  <c r="Q58" i="2"/>
  <c r="T58" i="2" s="1"/>
  <c r="N59" i="2" s="1"/>
  <c r="D65" i="2"/>
  <c r="S58" i="2" l="1"/>
  <c r="V58" i="2" s="1"/>
  <c r="O59" i="2"/>
  <c r="U59" i="2" s="1"/>
  <c r="R58" i="2"/>
  <c r="E65" i="2"/>
  <c r="F65" i="2"/>
  <c r="I65" i="2" s="1"/>
  <c r="G65" i="2"/>
  <c r="A66" i="2" s="1"/>
  <c r="P59" i="2" l="1"/>
  <c r="B66" i="2"/>
  <c r="H66" i="2" l="1"/>
  <c r="C66" i="2"/>
  <c r="Q59" i="2"/>
  <c r="S59" i="2" s="1"/>
  <c r="V59" i="2" s="1"/>
  <c r="D66" i="2"/>
  <c r="T59" i="2" l="1"/>
  <c r="N60" i="2" s="1"/>
  <c r="R59" i="2"/>
  <c r="E66" i="2"/>
  <c r="F66" i="2"/>
  <c r="I66" i="2" s="1"/>
  <c r="G66" i="2"/>
  <c r="A67" i="2" s="1"/>
  <c r="O60" i="2" l="1"/>
  <c r="U60" i="2" s="1"/>
  <c r="B67" i="2"/>
  <c r="H67" i="2" l="1"/>
  <c r="C67" i="2"/>
  <c r="P60" i="2"/>
  <c r="D67" i="2"/>
  <c r="Q60" i="2" l="1"/>
  <c r="S60" i="2" s="1"/>
  <c r="V60" i="2" s="1"/>
  <c r="E67" i="2"/>
  <c r="F67" i="2"/>
  <c r="I67" i="2" s="1"/>
  <c r="G67" i="2"/>
  <c r="A68" i="2" s="1"/>
  <c r="T60" i="2" l="1"/>
  <c r="N61" i="2" s="1"/>
  <c r="R60" i="2"/>
  <c r="B68" i="2"/>
  <c r="H68" i="2" l="1"/>
  <c r="C68" i="2"/>
  <c r="O61" i="2"/>
  <c r="U61" i="2" s="1"/>
  <c r="D68" i="2"/>
  <c r="P61" i="2" l="1"/>
  <c r="E68" i="2"/>
  <c r="F68" i="2"/>
  <c r="I68" i="2" s="1"/>
  <c r="G68" i="2"/>
  <c r="A69" i="2" s="1"/>
  <c r="Q61" i="2" l="1"/>
  <c r="S61" i="2" s="1"/>
  <c r="V61" i="2" s="1"/>
  <c r="B69" i="2"/>
  <c r="H69" i="2" l="1"/>
  <c r="C69" i="2"/>
  <c r="T61" i="2"/>
  <c r="N62" i="2" s="1"/>
  <c r="R61" i="2"/>
  <c r="D69" i="2"/>
  <c r="O62" i="2" l="1"/>
  <c r="U62" i="2" s="1"/>
  <c r="E69" i="2"/>
  <c r="F69" i="2"/>
  <c r="I69" i="2" s="1"/>
  <c r="G69" i="2"/>
  <c r="A70" i="2" s="1"/>
  <c r="P62" i="2" l="1"/>
  <c r="B70" i="2"/>
  <c r="H70" i="2" l="1"/>
  <c r="C70" i="2"/>
  <c r="Q62" i="2"/>
  <c r="T62" i="2" s="1"/>
  <c r="N63" i="2" s="1"/>
  <c r="D70" i="2"/>
  <c r="O63" i="2" l="1"/>
  <c r="U63" i="2" s="1"/>
  <c r="S62" i="2"/>
  <c r="V62" i="2" s="1"/>
  <c r="R62" i="2"/>
  <c r="E70" i="2"/>
  <c r="F70" i="2"/>
  <c r="I70" i="2" s="1"/>
  <c r="G70" i="2"/>
  <c r="A71" i="2" s="1"/>
  <c r="P63" i="2" l="1"/>
  <c r="B71" i="2"/>
  <c r="H71" i="2" l="1"/>
  <c r="C71" i="2"/>
  <c r="Q63" i="2"/>
  <c r="S63" i="2" s="1"/>
  <c r="V63" i="2" s="1"/>
  <c r="D71" i="2"/>
  <c r="T63" i="2" l="1"/>
  <c r="N64" i="2" s="1"/>
  <c r="R63" i="2"/>
  <c r="E71" i="2"/>
  <c r="F71" i="2"/>
  <c r="I71" i="2" s="1"/>
  <c r="G71" i="2"/>
  <c r="A72" i="2" s="1"/>
  <c r="O64" i="2" l="1"/>
  <c r="U64" i="2" s="1"/>
  <c r="B72" i="2"/>
  <c r="H72" i="2" l="1"/>
  <c r="C72" i="2"/>
  <c r="P64" i="2"/>
  <c r="D72" i="2"/>
  <c r="Q64" i="2" l="1"/>
  <c r="S64" i="2" s="1"/>
  <c r="V64" i="2" s="1"/>
  <c r="E72" i="2"/>
  <c r="F72" i="2"/>
  <c r="I72" i="2" s="1"/>
  <c r="G72" i="2"/>
  <c r="A73" i="2" s="1"/>
  <c r="T64" i="2" l="1"/>
  <c r="N65" i="2" s="1"/>
  <c r="R64" i="2"/>
  <c r="B73" i="2"/>
  <c r="H73" i="2" l="1"/>
  <c r="C73" i="2"/>
  <c r="O65" i="2"/>
  <c r="U65" i="2" s="1"/>
  <c r="D73" i="2"/>
  <c r="P65" i="2" l="1"/>
  <c r="E73" i="2"/>
  <c r="F73" i="2"/>
  <c r="I73" i="2" s="1"/>
  <c r="G73" i="2"/>
  <c r="A74" i="2" s="1"/>
  <c r="Q65" i="2" l="1"/>
  <c r="S65" i="2" s="1"/>
  <c r="V65" i="2" s="1"/>
  <c r="B74" i="2"/>
  <c r="C74" i="2" s="1"/>
  <c r="H74" i="2" l="1"/>
  <c r="T65" i="2"/>
  <c r="N66" i="2" s="1"/>
  <c r="R65" i="2"/>
  <c r="D74" i="2"/>
  <c r="O66" i="2" l="1"/>
  <c r="U66" i="2" s="1"/>
  <c r="E74" i="2"/>
  <c r="F74" i="2"/>
  <c r="I74" i="2" s="1"/>
  <c r="G74" i="2"/>
  <c r="A75" i="2" s="1"/>
  <c r="P66" i="2" l="1"/>
  <c r="B75" i="2"/>
  <c r="H75" i="2" l="1"/>
  <c r="C75" i="2"/>
  <c r="Q66" i="2"/>
  <c r="S66" i="2" s="1"/>
  <c r="V66" i="2" s="1"/>
  <c r="D75" i="2"/>
  <c r="T66" i="2" l="1"/>
  <c r="N67" i="2" s="1"/>
  <c r="R66" i="2"/>
  <c r="E75" i="2"/>
  <c r="F75" i="2"/>
  <c r="I75" i="2" s="1"/>
  <c r="G75" i="2"/>
  <c r="A76" i="2" s="1"/>
  <c r="O67" i="2" l="1"/>
  <c r="U67" i="2" s="1"/>
  <c r="B76" i="2"/>
  <c r="H76" i="2" l="1"/>
  <c r="C76" i="2"/>
  <c r="P67" i="2"/>
  <c r="D76" i="2"/>
  <c r="Q67" i="2" l="1"/>
  <c r="S67" i="2" s="1"/>
  <c r="V67" i="2" s="1"/>
  <c r="E76" i="2"/>
  <c r="F76" i="2"/>
  <c r="I76" i="2" s="1"/>
  <c r="G76" i="2"/>
  <c r="A77" i="2" s="1"/>
  <c r="T67" i="2" l="1"/>
  <c r="N68" i="2" s="1"/>
  <c r="R67" i="2"/>
  <c r="B77" i="2"/>
  <c r="H77" i="2" l="1"/>
  <c r="C77" i="2"/>
  <c r="O68" i="2"/>
  <c r="U68" i="2" s="1"/>
  <c r="D77" i="2"/>
  <c r="P68" i="2" l="1"/>
  <c r="E77" i="2"/>
  <c r="F77" i="2"/>
  <c r="I77" i="2" s="1"/>
  <c r="G77" i="2"/>
  <c r="A78" i="2" s="1"/>
  <c r="Q68" i="2" l="1"/>
  <c r="S68" i="2" s="1"/>
  <c r="V68" i="2" s="1"/>
  <c r="B78" i="2"/>
  <c r="H78" i="2" l="1"/>
  <c r="C78" i="2"/>
  <c r="T68" i="2"/>
  <c r="N69" i="2" s="1"/>
  <c r="R68" i="2"/>
  <c r="D78" i="2"/>
  <c r="O69" i="2" l="1"/>
  <c r="U69" i="2" s="1"/>
  <c r="E78" i="2"/>
  <c r="F78" i="2"/>
  <c r="I78" i="2" s="1"/>
  <c r="G78" i="2"/>
  <c r="A79" i="2" s="1"/>
  <c r="P69" i="2" l="1"/>
  <c r="B79" i="2"/>
  <c r="H79" i="2" l="1"/>
  <c r="C79" i="2"/>
  <c r="Q69" i="2"/>
  <c r="T69" i="2" s="1"/>
  <c r="N70" i="2" s="1"/>
  <c r="D79" i="2"/>
  <c r="O70" i="2" l="1"/>
  <c r="U70" i="2" s="1"/>
  <c r="S69" i="2"/>
  <c r="V69" i="2" s="1"/>
  <c r="R69" i="2"/>
  <c r="E79" i="2"/>
  <c r="F79" i="2"/>
  <c r="I79" i="2" s="1"/>
  <c r="G79" i="2"/>
  <c r="A80" i="2" s="1"/>
  <c r="P70" i="2" l="1"/>
  <c r="B80" i="2"/>
  <c r="H80" i="2" l="1"/>
  <c r="C80" i="2"/>
  <c r="Q70" i="2"/>
  <c r="S70" i="2" s="1"/>
  <c r="V70" i="2" s="1"/>
  <c r="D80" i="2"/>
  <c r="T70" i="2" l="1"/>
  <c r="N71" i="2" s="1"/>
  <c r="R70" i="2"/>
  <c r="E80" i="2"/>
  <c r="F80" i="2"/>
  <c r="I80" i="2" s="1"/>
  <c r="G80" i="2"/>
  <c r="A81" i="2" s="1"/>
  <c r="O71" i="2" l="1"/>
  <c r="U71" i="2" s="1"/>
  <c r="B81" i="2"/>
  <c r="H81" i="2" l="1"/>
  <c r="C81" i="2"/>
  <c r="P71" i="2"/>
  <c r="D81" i="2"/>
  <c r="Q71" i="2" l="1"/>
  <c r="S71" i="2" s="1"/>
  <c r="V71" i="2" s="1"/>
  <c r="E81" i="2"/>
  <c r="F81" i="2"/>
  <c r="I81" i="2" s="1"/>
  <c r="G81" i="2"/>
  <c r="A82" i="2" s="1"/>
  <c r="T71" i="2" l="1"/>
  <c r="N72" i="2" s="1"/>
  <c r="R71" i="2"/>
  <c r="B82" i="2"/>
  <c r="H82" i="2" l="1"/>
  <c r="C82" i="2"/>
  <c r="O72" i="2"/>
  <c r="U72" i="2" s="1"/>
  <c r="D82" i="2"/>
  <c r="P72" i="2" l="1"/>
  <c r="E82" i="2"/>
  <c r="F82" i="2"/>
  <c r="I82" i="2" s="1"/>
  <c r="G82" i="2"/>
  <c r="A83" i="2" s="1"/>
  <c r="Q72" i="2" l="1"/>
  <c r="S72" i="2" s="1"/>
  <c r="V72" i="2" s="1"/>
  <c r="B83" i="2"/>
  <c r="H83" i="2" l="1"/>
  <c r="C83" i="2"/>
  <c r="T72" i="2"/>
  <c r="N73" i="2" s="1"/>
  <c r="R72" i="2"/>
  <c r="D83" i="2"/>
  <c r="O73" i="2" l="1"/>
  <c r="U73" i="2" s="1"/>
  <c r="E83" i="2"/>
  <c r="F83" i="2"/>
  <c r="I83" i="2" s="1"/>
  <c r="G83" i="2"/>
  <c r="A84" i="2" s="1"/>
  <c r="P73" i="2" l="1"/>
  <c r="B84" i="2"/>
  <c r="H84" i="2" l="1"/>
  <c r="C84" i="2"/>
  <c r="Q73" i="2"/>
  <c r="S73" i="2" s="1"/>
  <c r="V73" i="2" s="1"/>
  <c r="D84" i="2"/>
  <c r="T73" i="2" l="1"/>
  <c r="N74" i="2" s="1"/>
  <c r="R73" i="2"/>
  <c r="E84" i="2"/>
  <c r="F84" i="2"/>
  <c r="I84" i="2" s="1"/>
  <c r="G84" i="2"/>
  <c r="A85" i="2" s="1"/>
  <c r="O74" i="2" l="1"/>
  <c r="U74" i="2" s="1"/>
  <c r="B85" i="2"/>
  <c r="C85" i="2" s="1"/>
  <c r="P74" i="2" l="1"/>
  <c r="H85" i="2"/>
  <c r="D85" i="2"/>
  <c r="Q74" i="2" l="1"/>
  <c r="T74" i="2" s="1"/>
  <c r="N75" i="2" s="1"/>
  <c r="E85" i="2"/>
  <c r="F85" i="2"/>
  <c r="I85" i="2" s="1"/>
  <c r="G85" i="2"/>
  <c r="A86" i="2" s="1"/>
  <c r="S74" i="2" l="1"/>
  <c r="V74" i="2" s="1"/>
  <c r="O75" i="2"/>
  <c r="U75" i="2" s="1"/>
  <c r="R74" i="2"/>
  <c r="B86" i="2"/>
  <c r="H86" i="2" l="1"/>
  <c r="C86" i="2"/>
  <c r="P75" i="2"/>
  <c r="D86" i="2"/>
  <c r="Q75" i="2" l="1"/>
  <c r="S75" i="2" s="1"/>
  <c r="V75" i="2" s="1"/>
  <c r="E86" i="2"/>
  <c r="F86" i="2"/>
  <c r="I86" i="2" s="1"/>
  <c r="G86" i="2"/>
  <c r="A87" i="2" s="1"/>
  <c r="T75" i="2" l="1"/>
  <c r="N76" i="2" s="1"/>
  <c r="R75" i="2"/>
  <c r="B87" i="2"/>
  <c r="H87" i="2" l="1"/>
  <c r="C87" i="2"/>
  <c r="O76" i="2"/>
  <c r="U76" i="2" s="1"/>
  <c r="D87" i="2"/>
  <c r="P76" i="2" l="1"/>
  <c r="E87" i="2"/>
  <c r="F87" i="2"/>
  <c r="I87" i="2" s="1"/>
  <c r="G87" i="2"/>
  <c r="A88" i="2" s="1"/>
  <c r="Q76" i="2" l="1"/>
  <c r="S76" i="2" s="1"/>
  <c r="V76" i="2" s="1"/>
  <c r="B88" i="2"/>
  <c r="H88" i="2" l="1"/>
  <c r="C88" i="2"/>
  <c r="T76" i="2"/>
  <c r="N77" i="2" s="1"/>
  <c r="R76" i="2"/>
  <c r="D88" i="2"/>
  <c r="O77" i="2" l="1"/>
  <c r="U77" i="2" s="1"/>
  <c r="E88" i="2"/>
  <c r="F88" i="2"/>
  <c r="I88" i="2" s="1"/>
  <c r="G88" i="2"/>
  <c r="A89" i="2" s="1"/>
  <c r="P77" i="2" l="1"/>
  <c r="B89" i="2"/>
  <c r="H89" i="2" l="1"/>
  <c r="C89" i="2"/>
  <c r="Q77" i="2"/>
  <c r="S77" i="2" s="1"/>
  <c r="V77" i="2" s="1"/>
  <c r="D89" i="2"/>
  <c r="T77" i="2" l="1"/>
  <c r="N78" i="2" s="1"/>
  <c r="R77" i="2"/>
  <c r="E89" i="2"/>
  <c r="F89" i="2"/>
  <c r="I89" i="2" s="1"/>
  <c r="G89" i="2"/>
  <c r="A90" i="2" s="1"/>
  <c r="O78" i="2" l="1"/>
  <c r="U78" i="2" s="1"/>
  <c r="B90" i="2"/>
  <c r="H90" i="2" l="1"/>
  <c r="C90" i="2"/>
  <c r="P78" i="2"/>
  <c r="D90" i="2"/>
  <c r="Q78" i="2" l="1"/>
  <c r="T78" i="2" s="1"/>
  <c r="N79" i="2" s="1"/>
  <c r="E90" i="2"/>
  <c r="F90" i="2"/>
  <c r="I90" i="2" s="1"/>
  <c r="G90" i="2"/>
  <c r="A91" i="2" s="1"/>
  <c r="S78" i="2" l="1"/>
  <c r="V78" i="2" s="1"/>
  <c r="O79" i="2"/>
  <c r="U79" i="2" s="1"/>
  <c r="R78" i="2"/>
  <c r="B91" i="2"/>
  <c r="C91" i="2" s="1"/>
  <c r="P79" i="2" l="1"/>
  <c r="H91" i="2"/>
  <c r="D91" i="2"/>
  <c r="Q79" i="2" l="1"/>
  <c r="S79" i="2" s="1"/>
  <c r="V79" i="2" s="1"/>
  <c r="E91" i="2"/>
  <c r="F91" i="2"/>
  <c r="I91" i="2" s="1"/>
  <c r="G91" i="2"/>
  <c r="A92" i="2" s="1"/>
  <c r="T79" i="2" l="1"/>
  <c r="N80" i="2" s="1"/>
  <c r="R79" i="2"/>
  <c r="B92" i="2"/>
  <c r="H92" i="2" l="1"/>
  <c r="C92" i="2"/>
  <c r="O80" i="2"/>
  <c r="U80" i="2" s="1"/>
  <c r="D92" i="2"/>
  <c r="P80" i="2" l="1"/>
  <c r="E92" i="2"/>
  <c r="F92" i="2"/>
  <c r="I92" i="2" s="1"/>
  <c r="G92" i="2"/>
  <c r="A93" i="2" s="1"/>
  <c r="Q80" i="2" l="1"/>
  <c r="S80" i="2" s="1"/>
  <c r="V80" i="2" s="1"/>
  <c r="B93" i="2"/>
  <c r="H93" i="2" l="1"/>
  <c r="C93" i="2"/>
  <c r="T80" i="2"/>
  <c r="N81" i="2" s="1"/>
  <c r="R80" i="2"/>
  <c r="D93" i="2"/>
  <c r="O81" i="2" l="1"/>
  <c r="U81" i="2" s="1"/>
  <c r="E93" i="2"/>
  <c r="F93" i="2"/>
  <c r="I93" i="2" s="1"/>
  <c r="G93" i="2"/>
  <c r="A94" i="2" s="1"/>
  <c r="P81" i="2" l="1"/>
  <c r="B94" i="2"/>
  <c r="C94" i="2" s="1"/>
  <c r="H94" i="2" l="1"/>
  <c r="Q81" i="2"/>
  <c r="T81" i="2" s="1"/>
  <c r="N82" i="2" s="1"/>
  <c r="D94" i="2"/>
  <c r="S81" i="2" l="1"/>
  <c r="V81" i="2" s="1"/>
  <c r="O82" i="2"/>
  <c r="U82" i="2" s="1"/>
  <c r="R81" i="2"/>
  <c r="E94" i="2"/>
  <c r="G94" i="2"/>
  <c r="A95" i="2" s="1"/>
  <c r="F94" i="2"/>
  <c r="I94" i="2" s="1"/>
  <c r="P82" i="2" l="1"/>
  <c r="B95" i="2"/>
  <c r="C95" i="2" s="1"/>
  <c r="H95" i="2" l="1"/>
  <c r="Q82" i="2"/>
  <c r="S82" i="2" s="1"/>
  <c r="V82" i="2" s="1"/>
  <c r="D95" i="2"/>
  <c r="E95" i="2" l="1"/>
  <c r="T82" i="2"/>
  <c r="N83" i="2" s="1"/>
  <c r="R82" i="2"/>
  <c r="G95" i="2"/>
  <c r="A96" i="2" s="1"/>
  <c r="F95" i="2"/>
  <c r="I95" i="2" s="1"/>
  <c r="O83" i="2" l="1"/>
  <c r="U83" i="2" s="1"/>
  <c r="B96" i="2"/>
  <c r="C96" i="2" s="1"/>
  <c r="H96" i="2" l="1"/>
  <c r="P83" i="2"/>
  <c r="D96" i="2"/>
  <c r="Q83" i="2" l="1"/>
  <c r="S83" i="2" s="1"/>
  <c r="V83" i="2" s="1"/>
  <c r="E96" i="2"/>
  <c r="F96" i="2"/>
  <c r="I96" i="2" s="1"/>
  <c r="G96" i="2"/>
  <c r="A97" i="2" s="1"/>
  <c r="T83" i="2" l="1"/>
  <c r="N84" i="2" s="1"/>
  <c r="R83" i="2"/>
  <c r="B97" i="2"/>
  <c r="C97" i="2" s="1"/>
  <c r="H97" i="2" l="1"/>
  <c r="O84" i="2"/>
  <c r="U84" i="2" s="1"/>
  <c r="D97" i="2"/>
  <c r="P84" i="2" l="1"/>
  <c r="E97" i="2"/>
  <c r="F97" i="2"/>
  <c r="I97" i="2" s="1"/>
  <c r="G97" i="2"/>
  <c r="A98" i="2" s="1"/>
  <c r="Q84" i="2" l="1"/>
  <c r="S84" i="2" s="1"/>
  <c r="V84" i="2" s="1"/>
  <c r="B98" i="2"/>
  <c r="C98" i="2" s="1"/>
  <c r="H98" i="2" l="1"/>
  <c r="T84" i="2"/>
  <c r="N85" i="2" s="1"/>
  <c r="R84" i="2"/>
  <c r="D98" i="2"/>
  <c r="O85" i="2" l="1"/>
  <c r="U85" i="2" s="1"/>
  <c r="E98" i="2"/>
  <c r="F98" i="2"/>
  <c r="I98" i="2" s="1"/>
  <c r="G98" i="2"/>
  <c r="A99" i="2" s="1"/>
  <c r="P85" i="2" l="1"/>
  <c r="B99" i="2"/>
  <c r="C99" i="2" s="1"/>
  <c r="H99" i="2" l="1"/>
  <c r="Q85" i="2"/>
  <c r="S85" i="2" s="1"/>
  <c r="V85" i="2" s="1"/>
  <c r="D99" i="2"/>
  <c r="T85" i="2" l="1"/>
  <c r="N86" i="2" s="1"/>
  <c r="R85" i="2"/>
  <c r="E99" i="2"/>
  <c r="F99" i="2"/>
  <c r="I99" i="2" s="1"/>
  <c r="G99" i="2"/>
  <c r="A100" i="2" s="1"/>
  <c r="O86" i="2" l="1"/>
  <c r="U86" i="2" s="1"/>
  <c r="B100" i="2"/>
  <c r="C100" i="2" s="1"/>
  <c r="H100" i="2" l="1"/>
  <c r="P86" i="2"/>
  <c r="D100" i="2"/>
  <c r="E100" i="2" l="1"/>
  <c r="Q86" i="2"/>
  <c r="S86" i="2" s="1"/>
  <c r="V86" i="2" s="1"/>
  <c r="F100" i="2"/>
  <c r="I100" i="2" s="1"/>
  <c r="G100" i="2"/>
  <c r="A101" i="2" s="1"/>
  <c r="T86" i="2" l="1"/>
  <c r="N87" i="2" s="1"/>
  <c r="R86" i="2"/>
  <c r="B101" i="2"/>
  <c r="C101" i="2" s="1"/>
  <c r="H101" i="2" l="1"/>
  <c r="O87" i="2"/>
  <c r="U87" i="2" s="1"/>
  <c r="D101" i="2"/>
  <c r="P87" i="2" l="1"/>
  <c r="E101" i="2"/>
  <c r="F101" i="2"/>
  <c r="I101" i="2" s="1"/>
  <c r="G101" i="2"/>
  <c r="A102" i="2" s="1"/>
  <c r="Q87" i="2" l="1"/>
  <c r="S87" i="2" s="1"/>
  <c r="V87" i="2" s="1"/>
  <c r="B102" i="2"/>
  <c r="C102" i="2" s="1"/>
  <c r="H102" i="2" l="1"/>
  <c r="T87" i="2"/>
  <c r="N88" i="2" s="1"/>
  <c r="R87" i="2"/>
  <c r="D102" i="2"/>
  <c r="O88" i="2" l="1"/>
  <c r="U88" i="2" s="1"/>
  <c r="E102" i="2"/>
  <c r="F102" i="2"/>
  <c r="I102" i="2" s="1"/>
  <c r="G102" i="2"/>
  <c r="A103" i="2" s="1"/>
  <c r="P88" i="2" l="1"/>
  <c r="B103" i="2"/>
  <c r="H103" i="2" l="1"/>
  <c r="C103" i="2"/>
  <c r="Q88" i="2"/>
  <c r="S88" i="2" s="1"/>
  <c r="V88" i="2" s="1"/>
  <c r="D103" i="2"/>
  <c r="T88" i="2" l="1"/>
  <c r="N89" i="2" s="1"/>
  <c r="R88" i="2"/>
  <c r="E103" i="2"/>
  <c r="F103" i="2"/>
  <c r="I103" i="2" s="1"/>
  <c r="G103" i="2"/>
  <c r="A104" i="2" s="1"/>
  <c r="O89" i="2" l="1"/>
  <c r="U89" i="2" s="1"/>
  <c r="B104" i="2"/>
  <c r="C104" i="2" s="1"/>
  <c r="H104" i="2" l="1"/>
  <c r="P89" i="2"/>
  <c r="D104" i="2"/>
  <c r="E104" i="2" l="1"/>
  <c r="Q89" i="2"/>
  <c r="S89" i="2" s="1"/>
  <c r="V89" i="2" s="1"/>
  <c r="F104" i="2"/>
  <c r="I104" i="2" s="1"/>
  <c r="G104" i="2"/>
  <c r="A105" i="2" s="1"/>
  <c r="T89" i="2" l="1"/>
  <c r="N90" i="2" s="1"/>
  <c r="R89" i="2"/>
  <c r="B105" i="2"/>
  <c r="C105" i="2" s="1"/>
  <c r="H105" i="2" l="1"/>
  <c r="O90" i="2"/>
  <c r="U90" i="2" s="1"/>
  <c r="D105" i="2"/>
  <c r="P90" i="2" l="1"/>
  <c r="E105" i="2"/>
  <c r="F105" i="2"/>
  <c r="I105" i="2" s="1"/>
  <c r="G105" i="2"/>
  <c r="A106" i="2" s="1"/>
  <c r="Q90" i="2" l="1"/>
  <c r="S90" i="2" s="1"/>
  <c r="V90" i="2" s="1"/>
  <c r="B106" i="2"/>
  <c r="C106" i="2" s="1"/>
  <c r="H106" i="2" l="1"/>
  <c r="T90" i="2"/>
  <c r="N91" i="2" s="1"/>
  <c r="R90" i="2"/>
  <c r="D106" i="2"/>
  <c r="O91" i="2" l="1"/>
  <c r="U91" i="2" s="1"/>
  <c r="E106" i="2"/>
  <c r="F106" i="2"/>
  <c r="I106" i="2" s="1"/>
  <c r="G106" i="2"/>
  <c r="A107" i="2" s="1"/>
  <c r="P91" i="2" l="1"/>
  <c r="B107" i="2"/>
  <c r="C107" i="2" s="1"/>
  <c r="H107" i="2" l="1"/>
  <c r="Q91" i="2"/>
  <c r="S91" i="2" s="1"/>
  <c r="V91" i="2" s="1"/>
  <c r="D107" i="2"/>
  <c r="T91" i="2" l="1"/>
  <c r="N92" i="2" s="1"/>
  <c r="R91" i="2"/>
  <c r="E107" i="2"/>
  <c r="F107" i="2"/>
  <c r="I107" i="2" s="1"/>
  <c r="G107" i="2"/>
  <c r="A108" i="2" s="1"/>
  <c r="O92" i="2" l="1"/>
  <c r="U92" i="2" s="1"/>
  <c r="B108" i="2"/>
  <c r="C108" i="2" s="1"/>
  <c r="H108" i="2" l="1"/>
  <c r="P92" i="2"/>
  <c r="D108" i="2"/>
  <c r="Q92" i="2" l="1"/>
  <c r="S92" i="2" s="1"/>
  <c r="V92" i="2" s="1"/>
  <c r="E108" i="2"/>
  <c r="F108" i="2"/>
  <c r="I108" i="2" s="1"/>
  <c r="G108" i="2"/>
  <c r="A109" i="2" s="1"/>
  <c r="T92" i="2" l="1"/>
  <c r="N93" i="2" s="1"/>
  <c r="R92" i="2"/>
  <c r="B109" i="2"/>
  <c r="C109" i="2" s="1"/>
  <c r="H109" i="2" l="1"/>
  <c r="O93" i="2"/>
  <c r="U93" i="2" s="1"/>
  <c r="D109" i="2"/>
  <c r="P93" i="2" l="1"/>
  <c r="E109" i="2"/>
  <c r="F109" i="2"/>
  <c r="I109" i="2" s="1"/>
  <c r="G109" i="2"/>
  <c r="A110" i="2" s="1"/>
  <c r="Q93" i="2" l="1"/>
  <c r="S93" i="2" s="1"/>
  <c r="V93" i="2" s="1"/>
  <c r="B110" i="2"/>
  <c r="C110" i="2" s="1"/>
  <c r="H110" i="2" l="1"/>
  <c r="T93" i="2"/>
  <c r="N94" i="2" s="1"/>
  <c r="R93" i="2"/>
  <c r="D110" i="2"/>
  <c r="O94" i="2" l="1"/>
  <c r="U94" i="2" s="1"/>
  <c r="E110" i="2"/>
  <c r="F110" i="2"/>
  <c r="I110" i="2" s="1"/>
  <c r="G110" i="2"/>
  <c r="A111" i="2" s="1"/>
  <c r="P94" i="2" l="1"/>
  <c r="B111" i="2"/>
  <c r="C111" i="2" s="1"/>
  <c r="H111" i="2" l="1"/>
  <c r="Q94" i="2"/>
  <c r="S94" i="2" s="1"/>
  <c r="V94" i="2" s="1"/>
  <c r="D111" i="2"/>
  <c r="T94" i="2" l="1"/>
  <c r="N95" i="2" s="1"/>
  <c r="R94" i="2"/>
  <c r="E111" i="2"/>
  <c r="F111" i="2"/>
  <c r="I111" i="2" s="1"/>
  <c r="G111" i="2"/>
  <c r="A112" i="2" s="1"/>
  <c r="O95" i="2" l="1"/>
  <c r="U95" i="2" s="1"/>
  <c r="B112" i="2"/>
  <c r="C112" i="2" s="1"/>
  <c r="H112" i="2" l="1"/>
  <c r="P95" i="2"/>
  <c r="D112" i="2"/>
  <c r="Q95" i="2" l="1"/>
  <c r="S95" i="2" s="1"/>
  <c r="V95" i="2" s="1"/>
  <c r="E112" i="2"/>
  <c r="F112" i="2"/>
  <c r="I112" i="2" s="1"/>
  <c r="G112" i="2"/>
  <c r="A113" i="2" s="1"/>
  <c r="T95" i="2" l="1"/>
  <c r="N96" i="2" s="1"/>
  <c r="R95" i="2"/>
  <c r="B113" i="2"/>
  <c r="C113" i="2" s="1"/>
  <c r="H113" i="2" l="1"/>
  <c r="O96" i="2"/>
  <c r="U96" i="2" s="1"/>
  <c r="D113" i="2"/>
  <c r="P96" i="2" l="1"/>
  <c r="E113" i="2"/>
  <c r="F113" i="2"/>
  <c r="I113" i="2" s="1"/>
  <c r="G113" i="2"/>
  <c r="A114" i="2" s="1"/>
  <c r="Q96" i="2" l="1"/>
  <c r="T96" i="2" s="1"/>
  <c r="N97" i="2" s="1"/>
  <c r="B114" i="2"/>
  <c r="C114" i="2" s="1"/>
  <c r="H114" i="2" l="1"/>
  <c r="O97" i="2"/>
  <c r="U97" i="2" s="1"/>
  <c r="S96" i="2"/>
  <c r="V96" i="2" s="1"/>
  <c r="R96" i="2"/>
  <c r="D114" i="2"/>
  <c r="P97" i="2" l="1"/>
  <c r="E114" i="2"/>
  <c r="F114" i="2"/>
  <c r="I114" i="2" s="1"/>
  <c r="G114" i="2"/>
  <c r="A115" i="2" s="1"/>
  <c r="Q97" i="2" l="1"/>
  <c r="S97" i="2" s="1"/>
  <c r="V97" i="2" s="1"/>
  <c r="B115" i="2"/>
  <c r="C115" i="2" s="1"/>
  <c r="H115" i="2" l="1"/>
  <c r="T97" i="2"/>
  <c r="N98" i="2" s="1"/>
  <c r="R97" i="2"/>
  <c r="D115" i="2"/>
  <c r="O98" i="2" l="1"/>
  <c r="U98" i="2" s="1"/>
  <c r="E115" i="2"/>
  <c r="F115" i="2"/>
  <c r="I115" i="2" s="1"/>
  <c r="G115" i="2"/>
  <c r="A116" i="2" s="1"/>
  <c r="P98" i="2" l="1"/>
  <c r="B116" i="2"/>
  <c r="C116" i="2" s="1"/>
  <c r="H116" i="2" l="1"/>
  <c r="Q98" i="2"/>
  <c r="S98" i="2" s="1"/>
  <c r="V98" i="2" s="1"/>
  <c r="D116" i="2"/>
  <c r="T98" i="2" l="1"/>
  <c r="N99" i="2" s="1"/>
  <c r="R98" i="2"/>
  <c r="E116" i="2"/>
  <c r="F116" i="2"/>
  <c r="I116" i="2" s="1"/>
  <c r="G116" i="2"/>
  <c r="A117" i="2" s="1"/>
  <c r="O99" i="2" l="1"/>
  <c r="U99" i="2" s="1"/>
  <c r="B117" i="2"/>
  <c r="C117" i="2" s="1"/>
  <c r="H117" i="2" l="1"/>
  <c r="P99" i="2"/>
  <c r="D117" i="2"/>
  <c r="Q99" i="2" l="1"/>
  <c r="S99" i="2" s="1"/>
  <c r="V99" i="2" s="1"/>
  <c r="E117" i="2"/>
  <c r="F117" i="2"/>
  <c r="I117" i="2" s="1"/>
  <c r="G117" i="2"/>
  <c r="A118" i="2" s="1"/>
  <c r="T99" i="2" l="1"/>
  <c r="N100" i="2" s="1"/>
  <c r="R99" i="2"/>
  <c r="B118" i="2"/>
  <c r="C118" i="2" s="1"/>
  <c r="H118" i="2" l="1"/>
  <c r="O100" i="2"/>
  <c r="U100" i="2" s="1"/>
  <c r="D118" i="2"/>
  <c r="E118" i="2" l="1"/>
  <c r="P100" i="2"/>
  <c r="F118" i="2"/>
  <c r="I118" i="2" s="1"/>
  <c r="G118" i="2"/>
  <c r="A119" i="2" s="1"/>
  <c r="Q100" i="2" l="1"/>
  <c r="B119" i="2"/>
  <c r="C119" i="2" s="1"/>
  <c r="H119" i="2" l="1"/>
  <c r="T100" i="2"/>
  <c r="N101" i="2" s="1"/>
  <c r="R100" i="2"/>
  <c r="S100" i="2"/>
  <c r="V100" i="2" s="1"/>
  <c r="D119" i="2"/>
  <c r="E119" i="2" l="1"/>
  <c r="O101" i="2"/>
  <c r="U101" i="2" s="1"/>
  <c r="F119" i="2"/>
  <c r="I119" i="2" s="1"/>
  <c r="G119" i="2"/>
  <c r="A120" i="2" s="1"/>
  <c r="P101" i="2" l="1"/>
  <c r="B120" i="2"/>
  <c r="C120" i="2" s="1"/>
  <c r="H120" i="2" l="1"/>
  <c r="Q101" i="2"/>
  <c r="S101" i="2" s="1"/>
  <c r="V101" i="2" s="1"/>
  <c r="D120" i="2"/>
  <c r="T101" i="2" l="1"/>
  <c r="N102" i="2" s="1"/>
  <c r="R101" i="2"/>
  <c r="E120" i="2"/>
  <c r="F120" i="2"/>
  <c r="I120" i="2" s="1"/>
  <c r="G120" i="2"/>
  <c r="A121" i="2" s="1"/>
  <c r="O102" i="2" l="1"/>
  <c r="U102" i="2" s="1"/>
  <c r="B121" i="2"/>
  <c r="C121" i="2" s="1"/>
  <c r="H121" i="2" l="1"/>
  <c r="P102" i="2"/>
  <c r="D121" i="2"/>
  <c r="Q102" i="2" l="1"/>
  <c r="S102" i="2" s="1"/>
  <c r="V102" i="2" s="1"/>
  <c r="E121" i="2"/>
  <c r="F121" i="2"/>
  <c r="I121" i="2" s="1"/>
  <c r="G121" i="2"/>
  <c r="A122" i="2" s="1"/>
  <c r="T102" i="2" l="1"/>
  <c r="N103" i="2" s="1"/>
  <c r="R102" i="2"/>
  <c r="B122" i="2"/>
  <c r="C122" i="2" s="1"/>
  <c r="H122" i="2" l="1"/>
  <c r="O103" i="2"/>
  <c r="U103" i="2" s="1"/>
  <c r="D122" i="2"/>
  <c r="P103" i="2" l="1"/>
  <c r="E122" i="2"/>
  <c r="F122" i="2"/>
  <c r="I122" i="2" s="1"/>
  <c r="G122" i="2"/>
  <c r="A123" i="2" s="1"/>
  <c r="Q103" i="2" l="1"/>
  <c r="S103" i="2" s="1"/>
  <c r="V103" i="2" s="1"/>
  <c r="B123" i="2"/>
  <c r="C123" i="2" s="1"/>
  <c r="H123" i="2" l="1"/>
  <c r="T103" i="2"/>
  <c r="N104" i="2" s="1"/>
  <c r="R103" i="2"/>
  <c r="D123" i="2"/>
  <c r="O104" i="2" l="1"/>
  <c r="U104" i="2" s="1"/>
  <c r="E123" i="2"/>
  <c r="F123" i="2"/>
  <c r="I123" i="2" s="1"/>
  <c r="G123" i="2"/>
  <c r="A124" i="2" s="1"/>
  <c r="P104" i="2" l="1"/>
  <c r="B124" i="2"/>
  <c r="C124" i="2" s="1"/>
  <c r="H124" i="2" l="1"/>
  <c r="Q104" i="2"/>
  <c r="S104" i="2" s="1"/>
  <c r="V104" i="2" s="1"/>
  <c r="D124" i="2"/>
  <c r="T104" i="2" l="1"/>
  <c r="N105" i="2" s="1"/>
  <c r="R104" i="2"/>
  <c r="E124" i="2"/>
  <c r="F124" i="2"/>
  <c r="I124" i="2" s="1"/>
  <c r="G124" i="2"/>
  <c r="A125" i="2" s="1"/>
  <c r="O105" i="2" l="1"/>
  <c r="U105" i="2" s="1"/>
  <c r="B125" i="2"/>
  <c r="C125" i="2" s="1"/>
  <c r="H125" i="2" l="1"/>
  <c r="P105" i="2"/>
  <c r="D125" i="2"/>
  <c r="Q105" i="2" l="1"/>
  <c r="S105" i="2" s="1"/>
  <c r="V105" i="2" s="1"/>
  <c r="E125" i="2"/>
  <c r="F125" i="2"/>
  <c r="I125" i="2" s="1"/>
  <c r="G125" i="2"/>
  <c r="A126" i="2" s="1"/>
  <c r="T105" i="2" l="1"/>
  <c r="N106" i="2" s="1"/>
  <c r="R105" i="2"/>
  <c r="B126" i="2"/>
  <c r="C126" i="2" s="1"/>
  <c r="H126" i="2" l="1"/>
  <c r="O106" i="2"/>
  <c r="U106" i="2" s="1"/>
  <c r="D126" i="2"/>
  <c r="P106" i="2" l="1"/>
  <c r="E126" i="2"/>
  <c r="F126" i="2"/>
  <c r="I126" i="2" s="1"/>
  <c r="G126" i="2"/>
  <c r="A127" i="2" s="1"/>
  <c r="Q106" i="2" l="1"/>
  <c r="S106" i="2" s="1"/>
  <c r="V106" i="2" s="1"/>
  <c r="B127" i="2"/>
  <c r="C127" i="2" s="1"/>
  <c r="H127" i="2" l="1"/>
  <c r="T106" i="2"/>
  <c r="N107" i="2" s="1"/>
  <c r="R106" i="2"/>
  <c r="D127" i="2"/>
  <c r="O107" i="2" l="1"/>
  <c r="U107" i="2" s="1"/>
  <c r="E127" i="2"/>
  <c r="F127" i="2"/>
  <c r="I127" i="2" s="1"/>
  <c r="G127" i="2"/>
  <c r="A128" i="2" s="1"/>
  <c r="P107" i="2" l="1"/>
  <c r="B128" i="2"/>
  <c r="H128" i="2" l="1"/>
  <c r="C128" i="2"/>
  <c r="Q107" i="2"/>
  <c r="S107" i="2" s="1"/>
  <c r="V107" i="2" s="1"/>
  <c r="D128" i="2"/>
  <c r="T107" i="2" l="1"/>
  <c r="N108" i="2" s="1"/>
  <c r="R107" i="2"/>
  <c r="E128" i="2"/>
  <c r="F128" i="2"/>
  <c r="I128" i="2" s="1"/>
  <c r="G128" i="2"/>
  <c r="A129" i="2" s="1"/>
  <c r="O108" i="2" l="1"/>
  <c r="U108" i="2" s="1"/>
  <c r="B129" i="2"/>
  <c r="C129" i="2" s="1"/>
  <c r="H129" i="2" l="1"/>
  <c r="P108" i="2"/>
  <c r="D129" i="2"/>
  <c r="Q108" i="2" l="1"/>
  <c r="S108" i="2" s="1"/>
  <c r="V108" i="2" s="1"/>
  <c r="E129" i="2"/>
  <c r="F129" i="2"/>
  <c r="I129" i="2" s="1"/>
  <c r="G129" i="2"/>
  <c r="A130" i="2" s="1"/>
  <c r="T108" i="2" l="1"/>
  <c r="N109" i="2" s="1"/>
  <c r="R108" i="2"/>
  <c r="B130" i="2"/>
  <c r="C130" i="2" s="1"/>
  <c r="H130" i="2" l="1"/>
  <c r="O109" i="2"/>
  <c r="D130" i="2"/>
  <c r="E130" i="2" l="1"/>
  <c r="P109" i="2"/>
  <c r="U109" i="2"/>
  <c r="F130" i="2"/>
  <c r="I130" i="2" s="1"/>
  <c r="G130" i="2"/>
  <c r="A131" i="2" s="1"/>
  <c r="Q109" i="2" l="1"/>
  <c r="S109" i="2" s="1"/>
  <c r="V109" i="2" s="1"/>
  <c r="B131" i="2"/>
  <c r="C131" i="2" s="1"/>
  <c r="H131" i="2" l="1"/>
  <c r="T109" i="2"/>
  <c r="N110" i="2" s="1"/>
  <c r="R109" i="2"/>
  <c r="D131" i="2"/>
  <c r="O110" i="2" l="1"/>
  <c r="U110" i="2" s="1"/>
  <c r="E131" i="2"/>
  <c r="F131" i="2"/>
  <c r="I131" i="2" s="1"/>
  <c r="G131" i="2"/>
  <c r="A132" i="2" s="1"/>
  <c r="P110" i="2" l="1"/>
  <c r="B132" i="2"/>
  <c r="C132" i="2" s="1"/>
  <c r="H132" i="2" l="1"/>
  <c r="Q110" i="2"/>
  <c r="S110" i="2" s="1"/>
  <c r="V110" i="2" s="1"/>
  <c r="D132" i="2"/>
  <c r="T110" i="2" l="1"/>
  <c r="N111" i="2" s="1"/>
  <c r="R110" i="2"/>
  <c r="E132" i="2"/>
  <c r="F132" i="2"/>
  <c r="I132" i="2" s="1"/>
  <c r="G132" i="2"/>
  <c r="A133" i="2" s="1"/>
  <c r="O111" i="2" l="1"/>
  <c r="U111" i="2" s="1"/>
  <c r="B133" i="2"/>
  <c r="C133" i="2" s="1"/>
  <c r="H133" i="2" l="1"/>
  <c r="P111" i="2"/>
  <c r="D133" i="2"/>
  <c r="Q111" i="2" l="1"/>
  <c r="S111" i="2" s="1"/>
  <c r="V111" i="2" s="1"/>
  <c r="E133" i="2"/>
  <c r="F133" i="2"/>
  <c r="I133" i="2" s="1"/>
  <c r="G133" i="2"/>
  <c r="A134" i="2" s="1"/>
  <c r="T111" i="2" l="1"/>
  <c r="N112" i="2" s="1"/>
  <c r="R111" i="2"/>
  <c r="B134" i="2"/>
  <c r="H134" i="2" l="1"/>
  <c r="C134" i="2"/>
  <c r="O112" i="2"/>
  <c r="U112" i="2" s="1"/>
  <c r="D134" i="2"/>
  <c r="P112" i="2" l="1"/>
  <c r="E134" i="2"/>
  <c r="F134" i="2"/>
  <c r="I134" i="2" s="1"/>
  <c r="G134" i="2"/>
  <c r="A135" i="2" s="1"/>
  <c r="Q112" i="2" l="1"/>
  <c r="S112" i="2" s="1"/>
  <c r="V112" i="2" s="1"/>
  <c r="B135" i="2"/>
  <c r="C135" i="2" s="1"/>
  <c r="H135" i="2" l="1"/>
  <c r="T112" i="2"/>
  <c r="N113" i="2" s="1"/>
  <c r="R112" i="2"/>
  <c r="D135" i="2"/>
  <c r="O113" i="2" l="1"/>
  <c r="U113" i="2" s="1"/>
  <c r="E135" i="2"/>
  <c r="F135" i="2"/>
  <c r="I135" i="2" s="1"/>
  <c r="G135" i="2"/>
  <c r="A136" i="2" s="1"/>
  <c r="P113" i="2" l="1"/>
  <c r="B136" i="2"/>
  <c r="C136" i="2" s="1"/>
  <c r="H136" i="2" l="1"/>
  <c r="Q113" i="2"/>
  <c r="S113" i="2" s="1"/>
  <c r="V113" i="2" s="1"/>
  <c r="D136" i="2"/>
  <c r="T113" i="2" l="1"/>
  <c r="N114" i="2" s="1"/>
  <c r="R113" i="2"/>
  <c r="E136" i="2"/>
  <c r="F136" i="2"/>
  <c r="I136" i="2" s="1"/>
  <c r="G136" i="2"/>
  <c r="A137" i="2" s="1"/>
  <c r="O114" i="2" l="1"/>
  <c r="U114" i="2" s="1"/>
  <c r="B137" i="2"/>
  <c r="C137" i="2" s="1"/>
  <c r="H137" i="2" l="1"/>
  <c r="P114" i="2"/>
  <c r="D137" i="2"/>
  <c r="Q114" i="2" l="1"/>
  <c r="T114" i="2" s="1"/>
  <c r="N115" i="2" s="1"/>
  <c r="E137" i="2"/>
  <c r="F137" i="2"/>
  <c r="I137" i="2" s="1"/>
  <c r="G137" i="2"/>
  <c r="A138" i="2" s="1"/>
  <c r="R114" i="2" l="1"/>
  <c r="S114" i="2"/>
  <c r="V114" i="2" s="1"/>
  <c r="O115" i="2"/>
  <c r="U115" i="2" s="1"/>
  <c r="B138" i="2"/>
  <c r="C138" i="2" s="1"/>
  <c r="H138" i="2" l="1"/>
  <c r="P115" i="2"/>
  <c r="D138" i="2"/>
  <c r="Q115" i="2" l="1"/>
  <c r="T115" i="2" s="1"/>
  <c r="N116" i="2" s="1"/>
  <c r="E138" i="2"/>
  <c r="F138" i="2"/>
  <c r="I138" i="2" s="1"/>
  <c r="G138" i="2"/>
  <c r="A139" i="2" s="1"/>
  <c r="O116" i="2" l="1"/>
  <c r="U116" i="2" s="1"/>
  <c r="S115" i="2"/>
  <c r="V115" i="2" s="1"/>
  <c r="R115" i="2"/>
  <c r="B139" i="2"/>
  <c r="C139" i="2" s="1"/>
  <c r="H139" i="2" l="1"/>
  <c r="P116" i="2"/>
  <c r="D139" i="2"/>
  <c r="E139" i="2" l="1"/>
  <c r="Q116" i="2"/>
  <c r="S116" i="2" s="1"/>
  <c r="V116" i="2" s="1"/>
  <c r="F139" i="2"/>
  <c r="I139" i="2" s="1"/>
  <c r="G139" i="2"/>
  <c r="A140" i="2" s="1"/>
  <c r="T116" i="2" l="1"/>
  <c r="N117" i="2" s="1"/>
  <c r="R116" i="2"/>
  <c r="B140" i="2"/>
  <c r="C140" i="2" s="1"/>
  <c r="H140" i="2" l="1"/>
  <c r="O117" i="2"/>
  <c r="U117" i="2" s="1"/>
  <c r="D140" i="2"/>
  <c r="P117" i="2" l="1"/>
  <c r="E140" i="2"/>
  <c r="F140" i="2"/>
  <c r="I140" i="2" s="1"/>
  <c r="G140" i="2"/>
  <c r="A141" i="2" s="1"/>
  <c r="Q117" i="2" l="1"/>
  <c r="S117" i="2" s="1"/>
  <c r="V117" i="2" s="1"/>
  <c r="B141" i="2"/>
  <c r="C141" i="2" s="1"/>
  <c r="H141" i="2" l="1"/>
  <c r="T117" i="2"/>
  <c r="N118" i="2" s="1"/>
  <c r="R117" i="2"/>
  <c r="D141" i="2"/>
  <c r="O118" i="2" l="1"/>
  <c r="U118" i="2" s="1"/>
  <c r="E141" i="2"/>
  <c r="F141" i="2"/>
  <c r="I141" i="2" s="1"/>
  <c r="G141" i="2"/>
  <c r="A142" i="2" s="1"/>
  <c r="P118" i="2" l="1"/>
  <c r="B142" i="2"/>
  <c r="C142" i="2" s="1"/>
  <c r="H142" i="2" l="1"/>
  <c r="Q118" i="2"/>
  <c r="S118" i="2" s="1"/>
  <c r="V118" i="2" s="1"/>
  <c r="D142" i="2"/>
  <c r="T118" i="2" l="1"/>
  <c r="N119" i="2" s="1"/>
  <c r="R118" i="2"/>
  <c r="E142" i="2"/>
  <c r="F142" i="2"/>
  <c r="I142" i="2" s="1"/>
  <c r="G142" i="2"/>
  <c r="A143" i="2" s="1"/>
  <c r="O119" i="2" l="1"/>
  <c r="U119" i="2" s="1"/>
  <c r="B143" i="2"/>
  <c r="C143" i="2" s="1"/>
  <c r="H143" i="2" l="1"/>
  <c r="P119" i="2"/>
  <c r="D143" i="2"/>
  <c r="E143" i="2" l="1"/>
  <c r="Q119" i="2"/>
  <c r="S119" i="2" s="1"/>
  <c r="V119" i="2" s="1"/>
  <c r="F143" i="2"/>
  <c r="I143" i="2" s="1"/>
  <c r="G143" i="2"/>
  <c r="A144" i="2" s="1"/>
  <c r="T119" i="2" l="1"/>
  <c r="N120" i="2" s="1"/>
  <c r="R119" i="2"/>
  <c r="B144" i="2"/>
  <c r="C144" i="2" s="1"/>
  <c r="H144" i="2" l="1"/>
  <c r="O120" i="2"/>
  <c r="U120" i="2" s="1"/>
  <c r="D144" i="2"/>
  <c r="P120" i="2" l="1"/>
  <c r="E144" i="2"/>
  <c r="F144" i="2"/>
  <c r="I144" i="2" s="1"/>
  <c r="G144" i="2"/>
  <c r="A145" i="2" s="1"/>
  <c r="Q120" i="2" l="1"/>
  <c r="T120" i="2" s="1"/>
  <c r="N121" i="2" s="1"/>
  <c r="B145" i="2"/>
  <c r="C145" i="2" s="1"/>
  <c r="R120" i="2" l="1"/>
  <c r="S120" i="2"/>
  <c r="V120" i="2" s="1"/>
  <c r="H145" i="2"/>
  <c r="O121" i="2"/>
  <c r="U121" i="2" s="1"/>
  <c r="D145" i="2"/>
  <c r="P121" i="2" l="1"/>
  <c r="E145" i="2"/>
  <c r="F145" i="2"/>
  <c r="I145" i="2" s="1"/>
  <c r="G145" i="2"/>
  <c r="A146" i="2" s="1"/>
  <c r="Q121" i="2" l="1"/>
  <c r="S121" i="2" s="1"/>
  <c r="V121" i="2" s="1"/>
  <c r="B146" i="2"/>
  <c r="C146" i="2" s="1"/>
  <c r="H146" i="2" l="1"/>
  <c r="T121" i="2"/>
  <c r="N122" i="2" s="1"/>
  <c r="R121" i="2"/>
  <c r="D146" i="2"/>
  <c r="O122" i="2" l="1"/>
  <c r="U122" i="2" s="1"/>
  <c r="E146" i="2"/>
  <c r="F146" i="2"/>
  <c r="I146" i="2" s="1"/>
  <c r="G146" i="2"/>
  <c r="A147" i="2" s="1"/>
  <c r="P122" i="2" l="1"/>
  <c r="B147" i="2"/>
  <c r="C147" i="2" s="1"/>
  <c r="H147" i="2" l="1"/>
  <c r="Q122" i="2"/>
  <c r="S122" i="2" s="1"/>
  <c r="V122" i="2" s="1"/>
  <c r="D147" i="2"/>
  <c r="E147" i="2" l="1"/>
  <c r="T122" i="2"/>
  <c r="N123" i="2" s="1"/>
  <c r="R122" i="2"/>
  <c r="F147" i="2"/>
  <c r="I147" i="2" s="1"/>
  <c r="G147" i="2"/>
  <c r="A148" i="2" s="1"/>
  <c r="O123" i="2" l="1"/>
  <c r="U123" i="2" s="1"/>
  <c r="B148" i="2"/>
  <c r="C148" i="2" s="1"/>
  <c r="H148" i="2" l="1"/>
  <c r="P123" i="2"/>
  <c r="D148" i="2"/>
  <c r="Q123" i="2" l="1"/>
  <c r="S123" i="2" s="1"/>
  <c r="V123" i="2" s="1"/>
  <c r="E148" i="2"/>
  <c r="F148" i="2"/>
  <c r="I148" i="2" s="1"/>
  <c r="G148" i="2"/>
  <c r="A149" i="2" s="1"/>
  <c r="T123" i="2" l="1"/>
  <c r="N124" i="2" s="1"/>
  <c r="R123" i="2"/>
  <c r="B149" i="2"/>
  <c r="C149" i="2" s="1"/>
  <c r="H149" i="2" l="1"/>
  <c r="O124" i="2"/>
  <c r="U124" i="2" s="1"/>
  <c r="D149" i="2"/>
  <c r="P124" i="2" l="1"/>
  <c r="E149" i="2"/>
  <c r="F149" i="2"/>
  <c r="I149" i="2" s="1"/>
  <c r="G149" i="2"/>
  <c r="A150" i="2" s="1"/>
  <c r="Q124" i="2" l="1"/>
  <c r="S124" i="2" s="1"/>
  <c r="V124" i="2" s="1"/>
  <c r="B150" i="2"/>
  <c r="C150" i="2" s="1"/>
  <c r="H150" i="2" l="1"/>
  <c r="T124" i="2"/>
  <c r="N125" i="2" s="1"/>
  <c r="R124" i="2"/>
  <c r="D150" i="2"/>
  <c r="E150" i="2" l="1"/>
  <c r="O125" i="2"/>
  <c r="U125" i="2" s="1"/>
  <c r="F150" i="2"/>
  <c r="I150" i="2" s="1"/>
  <c r="G150" i="2"/>
  <c r="A151" i="2" s="1"/>
  <c r="P125" i="2" l="1"/>
  <c r="B151" i="2"/>
  <c r="C151" i="2" s="1"/>
  <c r="H151" i="2" l="1"/>
  <c r="Q125" i="2"/>
  <c r="S125" i="2" s="1"/>
  <c r="V125" i="2" s="1"/>
  <c r="D151" i="2"/>
  <c r="T125" i="2" l="1"/>
  <c r="N126" i="2" s="1"/>
  <c r="R125" i="2"/>
  <c r="E151" i="2"/>
  <c r="F151" i="2"/>
  <c r="I151" i="2" s="1"/>
  <c r="G151" i="2"/>
  <c r="A152" i="2" s="1"/>
  <c r="O126" i="2" l="1"/>
  <c r="U126" i="2" s="1"/>
  <c r="B152" i="2"/>
  <c r="C152" i="2" s="1"/>
  <c r="H152" i="2" l="1"/>
  <c r="P126" i="2"/>
  <c r="D152" i="2"/>
  <c r="Q126" i="2" l="1"/>
  <c r="S126" i="2" s="1"/>
  <c r="V126" i="2" s="1"/>
  <c r="E152" i="2"/>
  <c r="F152" i="2"/>
  <c r="I152" i="2" s="1"/>
  <c r="G152" i="2"/>
  <c r="A153" i="2" s="1"/>
  <c r="T126" i="2" l="1"/>
  <c r="N127" i="2" s="1"/>
  <c r="R126" i="2"/>
  <c r="B153" i="2"/>
  <c r="C153" i="2" s="1"/>
  <c r="H153" i="2" l="1"/>
  <c r="O127" i="2"/>
  <c r="U127" i="2" s="1"/>
  <c r="D153" i="2"/>
  <c r="P127" i="2" l="1"/>
  <c r="E153" i="2"/>
  <c r="F153" i="2"/>
  <c r="I153" i="2" s="1"/>
  <c r="G153" i="2"/>
  <c r="A154" i="2" s="1"/>
  <c r="Q127" i="2" l="1"/>
  <c r="S127" i="2" s="1"/>
  <c r="V127" i="2" s="1"/>
  <c r="B154" i="2"/>
  <c r="C154" i="2" s="1"/>
  <c r="H154" i="2" l="1"/>
  <c r="T127" i="2"/>
  <c r="N128" i="2" s="1"/>
  <c r="R127" i="2"/>
  <c r="D154" i="2"/>
  <c r="O128" i="2" l="1"/>
  <c r="U128" i="2" s="1"/>
  <c r="E154" i="2"/>
  <c r="F154" i="2"/>
  <c r="I154" i="2" s="1"/>
  <c r="G154" i="2"/>
  <c r="A155" i="2" s="1"/>
  <c r="P128" i="2" l="1"/>
  <c r="B155" i="2"/>
  <c r="C155" i="2" s="1"/>
  <c r="H155" i="2" l="1"/>
  <c r="Q128" i="2"/>
  <c r="S128" i="2" s="1"/>
  <c r="V128" i="2" s="1"/>
  <c r="D155" i="2"/>
  <c r="E155" i="2" l="1"/>
  <c r="T128" i="2"/>
  <c r="N129" i="2" s="1"/>
  <c r="R128" i="2"/>
  <c r="F155" i="2"/>
  <c r="I155" i="2" s="1"/>
  <c r="G155" i="2"/>
  <c r="A156" i="2" s="1"/>
  <c r="O129" i="2" l="1"/>
  <c r="U129" i="2" s="1"/>
  <c r="B156" i="2"/>
  <c r="C156" i="2" s="1"/>
  <c r="H156" i="2" l="1"/>
  <c r="P129" i="2"/>
  <c r="D156" i="2"/>
  <c r="Q129" i="2" l="1"/>
  <c r="S129" i="2" s="1"/>
  <c r="V129" i="2" s="1"/>
  <c r="E156" i="2"/>
  <c r="F156" i="2"/>
  <c r="I156" i="2" s="1"/>
  <c r="G156" i="2"/>
  <c r="A157" i="2" s="1"/>
  <c r="T129" i="2" l="1"/>
  <c r="N130" i="2" s="1"/>
  <c r="R129" i="2"/>
  <c r="B157" i="2"/>
  <c r="C157" i="2" s="1"/>
  <c r="H157" i="2" l="1"/>
  <c r="O130" i="2"/>
  <c r="U130" i="2" s="1"/>
  <c r="D157" i="2"/>
  <c r="P130" i="2" l="1"/>
  <c r="E157" i="2"/>
  <c r="F157" i="2"/>
  <c r="I157" i="2" s="1"/>
  <c r="G157" i="2"/>
  <c r="A158" i="2" s="1"/>
  <c r="Q130" i="2" l="1"/>
  <c r="S130" i="2" s="1"/>
  <c r="V130" i="2" s="1"/>
  <c r="B158" i="2"/>
  <c r="C158" i="2" s="1"/>
  <c r="H158" i="2" l="1"/>
  <c r="T130" i="2"/>
  <c r="N131" i="2" s="1"/>
  <c r="R130" i="2"/>
  <c r="D158" i="2"/>
  <c r="O131" i="2" l="1"/>
  <c r="U131" i="2" s="1"/>
  <c r="E158" i="2"/>
  <c r="F158" i="2"/>
  <c r="I158" i="2" s="1"/>
  <c r="G158" i="2"/>
  <c r="A159" i="2" s="1"/>
  <c r="P131" i="2" l="1"/>
  <c r="B159" i="2"/>
  <c r="C159" i="2" s="1"/>
  <c r="H159" i="2" l="1"/>
  <c r="Q131" i="2"/>
  <c r="S131" i="2" s="1"/>
  <c r="V131" i="2" s="1"/>
  <c r="D159" i="2"/>
  <c r="E159" i="2" l="1"/>
  <c r="T131" i="2"/>
  <c r="N132" i="2" s="1"/>
  <c r="R131" i="2"/>
  <c r="F159" i="2"/>
  <c r="I159" i="2" s="1"/>
  <c r="G159" i="2"/>
  <c r="A160" i="2" s="1"/>
  <c r="O132" i="2" l="1"/>
  <c r="U132" i="2" s="1"/>
  <c r="B160" i="2"/>
  <c r="C160" i="2" s="1"/>
  <c r="H160" i="2" l="1"/>
  <c r="P132" i="2"/>
  <c r="D160" i="2"/>
  <c r="Q132" i="2" l="1"/>
  <c r="S132" i="2" s="1"/>
  <c r="V132" i="2" s="1"/>
  <c r="E160" i="2"/>
  <c r="F160" i="2"/>
  <c r="I160" i="2" s="1"/>
  <c r="G160" i="2"/>
  <c r="A161" i="2" s="1"/>
  <c r="T132" i="2" l="1"/>
  <c r="N133" i="2" s="1"/>
  <c r="R132" i="2"/>
  <c r="B161" i="2"/>
  <c r="C161" i="2" s="1"/>
  <c r="H161" i="2" l="1"/>
  <c r="O133" i="2"/>
  <c r="U133" i="2" s="1"/>
  <c r="D161" i="2"/>
  <c r="P133" i="2" l="1"/>
  <c r="E161" i="2"/>
  <c r="F161" i="2"/>
  <c r="I161" i="2" s="1"/>
  <c r="G161" i="2"/>
  <c r="A162" i="2" s="1"/>
  <c r="Q133" i="2" l="1"/>
  <c r="S133" i="2" s="1"/>
  <c r="V133" i="2" s="1"/>
  <c r="B162" i="2"/>
  <c r="C162" i="2" s="1"/>
  <c r="H162" i="2" l="1"/>
  <c r="T133" i="2"/>
  <c r="N134" i="2" s="1"/>
  <c r="R133" i="2"/>
  <c r="D162" i="2"/>
  <c r="O134" i="2" l="1"/>
  <c r="U134" i="2" s="1"/>
  <c r="E162" i="2"/>
  <c r="F162" i="2"/>
  <c r="I162" i="2" s="1"/>
  <c r="G162" i="2"/>
  <c r="A163" i="2" s="1"/>
  <c r="P134" i="2" l="1"/>
  <c r="B163" i="2"/>
  <c r="C163" i="2" s="1"/>
  <c r="H163" i="2" l="1"/>
  <c r="Q134" i="2"/>
  <c r="S134" i="2" s="1"/>
  <c r="V134" i="2" s="1"/>
  <c r="D163" i="2"/>
  <c r="T134" i="2" l="1"/>
  <c r="N135" i="2" s="1"/>
  <c r="R134" i="2"/>
  <c r="E163" i="2"/>
  <c r="F163" i="2"/>
  <c r="I163" i="2" s="1"/>
  <c r="G163" i="2"/>
  <c r="A164" i="2" s="1"/>
  <c r="O135" i="2" l="1"/>
  <c r="U135" i="2" s="1"/>
  <c r="B164" i="2"/>
  <c r="C164" i="2" s="1"/>
  <c r="H164" i="2" l="1"/>
  <c r="P135" i="2"/>
  <c r="D164" i="2"/>
  <c r="Q135" i="2" l="1"/>
  <c r="S135" i="2" s="1"/>
  <c r="V135" i="2" s="1"/>
  <c r="E164" i="2"/>
  <c r="F164" i="2"/>
  <c r="I164" i="2" s="1"/>
  <c r="G164" i="2"/>
  <c r="A165" i="2" s="1"/>
  <c r="T135" i="2" l="1"/>
  <c r="N136" i="2" s="1"/>
  <c r="R135" i="2"/>
  <c r="B165" i="2"/>
  <c r="C165" i="2" s="1"/>
  <c r="H165" i="2" l="1"/>
  <c r="O136" i="2"/>
  <c r="U136" i="2" s="1"/>
  <c r="D165" i="2"/>
  <c r="P136" i="2" l="1"/>
  <c r="E165" i="2"/>
  <c r="F165" i="2"/>
  <c r="I165" i="2" s="1"/>
  <c r="G165" i="2"/>
  <c r="A166" i="2" s="1"/>
  <c r="Q136" i="2" l="1"/>
  <c r="S136" i="2" s="1"/>
  <c r="V136" i="2" s="1"/>
  <c r="B166" i="2"/>
  <c r="C166" i="2" s="1"/>
  <c r="H166" i="2" l="1"/>
  <c r="T136" i="2"/>
  <c r="N137" i="2" s="1"/>
  <c r="R136" i="2"/>
  <c r="D166" i="2"/>
  <c r="O137" i="2" l="1"/>
  <c r="U137" i="2" s="1"/>
  <c r="E166" i="2"/>
  <c r="F166" i="2"/>
  <c r="I166" i="2" s="1"/>
  <c r="G166" i="2"/>
  <c r="A167" i="2" s="1"/>
  <c r="P137" i="2" l="1"/>
  <c r="B167" i="2"/>
  <c r="C167" i="2" s="1"/>
  <c r="H167" i="2" l="1"/>
  <c r="Q137" i="2"/>
  <c r="S137" i="2" s="1"/>
  <c r="V137" i="2" s="1"/>
  <c r="D167" i="2"/>
  <c r="T137" i="2" l="1"/>
  <c r="N138" i="2" s="1"/>
  <c r="R137" i="2"/>
  <c r="E167" i="2"/>
  <c r="F167" i="2"/>
  <c r="I167" i="2" s="1"/>
  <c r="G167" i="2"/>
  <c r="A168" i="2" s="1"/>
  <c r="O138" i="2" l="1"/>
  <c r="U138" i="2" s="1"/>
  <c r="B168" i="2"/>
  <c r="C168" i="2" s="1"/>
  <c r="H168" i="2" l="1"/>
  <c r="P138" i="2"/>
  <c r="D168" i="2"/>
  <c r="Q138" i="2" l="1"/>
  <c r="S138" i="2" s="1"/>
  <c r="V138" i="2" s="1"/>
  <c r="E168" i="2"/>
  <c r="F168" i="2"/>
  <c r="I168" i="2" s="1"/>
  <c r="G168" i="2"/>
  <c r="A169" i="2" s="1"/>
  <c r="T138" i="2" l="1"/>
  <c r="N139" i="2" s="1"/>
  <c r="R138" i="2"/>
  <c r="B169" i="2"/>
  <c r="C169" i="2" s="1"/>
  <c r="H169" i="2" l="1"/>
  <c r="O139" i="2"/>
  <c r="U139" i="2" s="1"/>
  <c r="D169" i="2"/>
  <c r="E169" i="2" l="1"/>
  <c r="P139" i="2"/>
  <c r="F169" i="2"/>
  <c r="I169" i="2" s="1"/>
  <c r="G169" i="2"/>
  <c r="A170" i="2" s="1"/>
  <c r="Q139" i="2" l="1"/>
  <c r="S139" i="2" s="1"/>
  <c r="V139" i="2" s="1"/>
  <c r="B170" i="2"/>
  <c r="C170" i="2" s="1"/>
  <c r="H170" i="2" l="1"/>
  <c r="T139" i="2"/>
  <c r="N140" i="2" s="1"/>
  <c r="R139" i="2"/>
  <c r="D170" i="2"/>
  <c r="O140" i="2" l="1"/>
  <c r="U140" i="2" s="1"/>
  <c r="E170" i="2"/>
  <c r="F170" i="2"/>
  <c r="I170" i="2" s="1"/>
  <c r="G170" i="2"/>
  <c r="A171" i="2" s="1"/>
  <c r="P140" i="2" l="1"/>
  <c r="B171" i="2"/>
  <c r="C171" i="2" s="1"/>
  <c r="H171" i="2" l="1"/>
  <c r="Q140" i="2"/>
  <c r="S140" i="2" s="1"/>
  <c r="V140" i="2" s="1"/>
  <c r="D171" i="2"/>
  <c r="T140" i="2" l="1"/>
  <c r="N141" i="2" s="1"/>
  <c r="R140" i="2"/>
  <c r="E171" i="2"/>
  <c r="F171" i="2"/>
  <c r="I171" i="2" s="1"/>
  <c r="G171" i="2"/>
  <c r="A172" i="2" s="1"/>
  <c r="O141" i="2" l="1"/>
  <c r="U141" i="2" s="1"/>
  <c r="B172" i="2"/>
  <c r="C172" i="2" s="1"/>
  <c r="H172" i="2" l="1"/>
  <c r="P141" i="2"/>
  <c r="D172" i="2"/>
  <c r="Q141" i="2" l="1"/>
  <c r="S141" i="2" s="1"/>
  <c r="V141" i="2" s="1"/>
  <c r="E172" i="2"/>
  <c r="F172" i="2"/>
  <c r="I172" i="2" s="1"/>
  <c r="G172" i="2"/>
  <c r="A173" i="2" s="1"/>
  <c r="T141" i="2" l="1"/>
  <c r="N142" i="2" s="1"/>
  <c r="R141" i="2"/>
  <c r="B173" i="2"/>
  <c r="C173" i="2" s="1"/>
  <c r="H173" i="2" l="1"/>
  <c r="O142" i="2"/>
  <c r="U142" i="2" s="1"/>
  <c r="D173" i="2"/>
  <c r="P142" i="2" l="1"/>
  <c r="E173" i="2"/>
  <c r="F173" i="2"/>
  <c r="I173" i="2" s="1"/>
  <c r="G173" i="2"/>
  <c r="A174" i="2" s="1"/>
  <c r="Q142" i="2" l="1"/>
  <c r="S142" i="2" s="1"/>
  <c r="V142" i="2" s="1"/>
  <c r="B174" i="2"/>
  <c r="H174" i="2" l="1"/>
  <c r="C174" i="2"/>
  <c r="T142" i="2"/>
  <c r="N143" i="2" s="1"/>
  <c r="R142" i="2"/>
  <c r="D174" i="2"/>
  <c r="O143" i="2" l="1"/>
  <c r="U143" i="2" s="1"/>
  <c r="E174" i="2"/>
  <c r="F174" i="2"/>
  <c r="I174" i="2" s="1"/>
  <c r="G174" i="2"/>
  <c r="A175" i="2" s="1"/>
  <c r="P143" i="2" l="1"/>
  <c r="B175" i="2"/>
  <c r="C175" i="2" s="1"/>
  <c r="H175" i="2" l="1"/>
  <c r="Q143" i="2"/>
  <c r="S143" i="2" s="1"/>
  <c r="V143" i="2" s="1"/>
  <c r="D175" i="2"/>
  <c r="E175" i="2" l="1"/>
  <c r="T143" i="2"/>
  <c r="N144" i="2" s="1"/>
  <c r="R143" i="2"/>
  <c r="F175" i="2"/>
  <c r="I175" i="2" s="1"/>
  <c r="G175" i="2"/>
  <c r="A176" i="2" s="1"/>
  <c r="O144" i="2" l="1"/>
  <c r="U144" i="2" s="1"/>
  <c r="B176" i="2"/>
  <c r="C176" i="2" s="1"/>
  <c r="H176" i="2" l="1"/>
  <c r="P144" i="2"/>
  <c r="D176" i="2"/>
  <c r="Q144" i="2" l="1"/>
  <c r="S144" i="2" s="1"/>
  <c r="V144" i="2" s="1"/>
  <c r="E176" i="2"/>
  <c r="F176" i="2"/>
  <c r="I176" i="2" s="1"/>
  <c r="G176" i="2"/>
  <c r="A177" i="2" s="1"/>
  <c r="T144" i="2" l="1"/>
  <c r="N145" i="2" s="1"/>
  <c r="R144" i="2"/>
  <c r="B177" i="2"/>
  <c r="C177" i="2" s="1"/>
  <c r="H177" i="2" l="1"/>
  <c r="O145" i="2"/>
  <c r="U145" i="2" s="1"/>
  <c r="D177" i="2"/>
  <c r="P145" i="2" l="1"/>
  <c r="E177" i="2"/>
  <c r="F177" i="2"/>
  <c r="I177" i="2" s="1"/>
  <c r="G177" i="2"/>
  <c r="A178" i="2" s="1"/>
  <c r="Q145" i="2" l="1"/>
  <c r="S145" i="2" s="1"/>
  <c r="V145" i="2" s="1"/>
  <c r="B178" i="2"/>
  <c r="C178" i="2" s="1"/>
  <c r="H178" i="2" l="1"/>
  <c r="T145" i="2"/>
  <c r="N146" i="2" s="1"/>
  <c r="R145" i="2"/>
  <c r="D178" i="2"/>
  <c r="E178" i="2" l="1"/>
  <c r="O146" i="2"/>
  <c r="U146" i="2" s="1"/>
  <c r="F178" i="2"/>
  <c r="I178" i="2" s="1"/>
  <c r="G178" i="2"/>
  <c r="A179" i="2" s="1"/>
  <c r="P146" i="2" l="1"/>
  <c r="B179" i="2"/>
  <c r="C179" i="2" s="1"/>
  <c r="H179" i="2" l="1"/>
  <c r="Q146" i="2"/>
  <c r="D179" i="2"/>
  <c r="T146" i="2" l="1"/>
  <c r="N147" i="2" s="1"/>
  <c r="R146" i="2"/>
  <c r="S146" i="2"/>
  <c r="V146" i="2" s="1"/>
  <c r="E179" i="2"/>
  <c r="F179" i="2"/>
  <c r="I179" i="2" s="1"/>
  <c r="G179" i="2"/>
  <c r="A180" i="2" s="1"/>
  <c r="O147" i="2" l="1"/>
  <c r="U147" i="2" s="1"/>
  <c r="B180" i="2"/>
  <c r="C180" i="2" s="1"/>
  <c r="H180" i="2" l="1"/>
  <c r="P147" i="2"/>
  <c r="D180" i="2"/>
  <c r="Q147" i="2" l="1"/>
  <c r="S147" i="2" s="1"/>
  <c r="V147" i="2" s="1"/>
  <c r="E180" i="2"/>
  <c r="F180" i="2"/>
  <c r="I180" i="2" s="1"/>
  <c r="G180" i="2"/>
  <c r="A181" i="2" s="1"/>
  <c r="T147" i="2" l="1"/>
  <c r="N148" i="2" s="1"/>
  <c r="R147" i="2"/>
  <c r="B181" i="2"/>
  <c r="C181" i="2" s="1"/>
  <c r="H181" i="2" l="1"/>
  <c r="O148" i="2"/>
  <c r="U148" i="2" s="1"/>
  <c r="D181" i="2"/>
  <c r="P148" i="2" l="1"/>
  <c r="E181" i="2"/>
  <c r="F181" i="2"/>
  <c r="I181" i="2" s="1"/>
  <c r="G181" i="2"/>
  <c r="A182" i="2" s="1"/>
  <c r="Q148" i="2" l="1"/>
  <c r="S148" i="2" s="1"/>
  <c r="V148" i="2" s="1"/>
  <c r="B182" i="2"/>
  <c r="C182" i="2" s="1"/>
  <c r="H182" i="2" l="1"/>
  <c r="T148" i="2"/>
  <c r="N149" i="2" s="1"/>
  <c r="R148" i="2"/>
  <c r="D182" i="2"/>
  <c r="O149" i="2" l="1"/>
  <c r="U149" i="2" s="1"/>
  <c r="E182" i="2"/>
  <c r="F182" i="2"/>
  <c r="I182" i="2" s="1"/>
  <c r="G182" i="2"/>
  <c r="A183" i="2" s="1"/>
  <c r="P149" i="2" l="1"/>
  <c r="B183" i="2"/>
  <c r="C183" i="2" s="1"/>
  <c r="H183" i="2" l="1"/>
  <c r="Q149" i="2"/>
  <c r="S149" i="2" s="1"/>
  <c r="V149" i="2" s="1"/>
  <c r="D183" i="2"/>
  <c r="T149" i="2" l="1"/>
  <c r="N150" i="2" s="1"/>
  <c r="R149" i="2"/>
  <c r="E183" i="2"/>
  <c r="F183" i="2"/>
  <c r="I183" i="2" s="1"/>
  <c r="G183" i="2"/>
  <c r="A184" i="2" s="1"/>
  <c r="O150" i="2" l="1"/>
  <c r="U150" i="2" s="1"/>
  <c r="B184" i="2"/>
  <c r="C184" i="2" s="1"/>
  <c r="H184" i="2" l="1"/>
  <c r="P150" i="2"/>
  <c r="D184" i="2"/>
  <c r="E184" i="2" l="1"/>
  <c r="Q150" i="2"/>
  <c r="S150" i="2" s="1"/>
  <c r="V150" i="2" s="1"/>
  <c r="F184" i="2"/>
  <c r="I184" i="2" s="1"/>
  <c r="G184" i="2"/>
  <c r="A185" i="2" s="1"/>
  <c r="T150" i="2" l="1"/>
  <c r="N151" i="2" s="1"/>
  <c r="R150" i="2"/>
  <c r="B185" i="2"/>
  <c r="C185" i="2" s="1"/>
  <c r="H185" i="2" l="1"/>
  <c r="O151" i="2"/>
  <c r="U151" i="2" s="1"/>
  <c r="D185" i="2"/>
  <c r="P151" i="2" l="1"/>
  <c r="E185" i="2"/>
  <c r="F185" i="2"/>
  <c r="I185" i="2" s="1"/>
  <c r="G185" i="2"/>
  <c r="A186" i="2" s="1"/>
  <c r="Q151" i="2" l="1"/>
  <c r="S151" i="2" s="1"/>
  <c r="V151" i="2" s="1"/>
  <c r="B186" i="2"/>
  <c r="C186" i="2" s="1"/>
  <c r="H186" i="2" l="1"/>
  <c r="T151" i="2"/>
  <c r="N152" i="2" s="1"/>
  <c r="R151" i="2"/>
  <c r="D186" i="2"/>
  <c r="O152" i="2" l="1"/>
  <c r="U152" i="2" s="1"/>
  <c r="E186" i="2"/>
  <c r="F186" i="2"/>
  <c r="I186" i="2" s="1"/>
  <c r="G186" i="2"/>
  <c r="A187" i="2" s="1"/>
  <c r="P152" i="2" l="1"/>
  <c r="B187" i="2"/>
  <c r="C187" i="2" s="1"/>
  <c r="H187" i="2" l="1"/>
  <c r="Q152" i="2"/>
  <c r="S152" i="2" s="1"/>
  <c r="V152" i="2" s="1"/>
  <c r="D187" i="2"/>
  <c r="T152" i="2" l="1"/>
  <c r="N153" i="2" s="1"/>
  <c r="R152" i="2"/>
  <c r="E187" i="2"/>
  <c r="F187" i="2"/>
  <c r="I187" i="2" s="1"/>
  <c r="G187" i="2"/>
  <c r="A188" i="2" s="1"/>
  <c r="O153" i="2" l="1"/>
  <c r="U153" i="2" s="1"/>
  <c r="B188" i="2"/>
  <c r="C188" i="2" s="1"/>
  <c r="H188" i="2" l="1"/>
  <c r="P153" i="2"/>
  <c r="D188" i="2"/>
  <c r="Q153" i="2" l="1"/>
  <c r="S153" i="2" s="1"/>
  <c r="V153" i="2" s="1"/>
  <c r="E188" i="2"/>
  <c r="F188" i="2"/>
  <c r="I188" i="2" s="1"/>
  <c r="G188" i="2"/>
  <c r="A189" i="2" s="1"/>
  <c r="T153" i="2" l="1"/>
  <c r="N154" i="2" s="1"/>
  <c r="R153" i="2"/>
  <c r="B189" i="2"/>
  <c r="C189" i="2" s="1"/>
  <c r="H189" i="2" l="1"/>
  <c r="O154" i="2"/>
  <c r="U154" i="2" s="1"/>
  <c r="D189" i="2"/>
  <c r="P154" i="2" l="1"/>
  <c r="E189" i="2"/>
  <c r="F189" i="2"/>
  <c r="I189" i="2" s="1"/>
  <c r="G189" i="2"/>
  <c r="A190" i="2" s="1"/>
  <c r="Q154" i="2" l="1"/>
  <c r="S154" i="2" s="1"/>
  <c r="V154" i="2" s="1"/>
  <c r="B190" i="2"/>
  <c r="C190" i="2" s="1"/>
  <c r="H190" i="2" l="1"/>
  <c r="T154" i="2"/>
  <c r="N155" i="2" s="1"/>
  <c r="R154" i="2"/>
  <c r="D190" i="2"/>
  <c r="E190" i="2" l="1"/>
  <c r="O155" i="2"/>
  <c r="U155" i="2" s="1"/>
  <c r="F190" i="2"/>
  <c r="I190" i="2" s="1"/>
  <c r="G190" i="2"/>
  <c r="A191" i="2" s="1"/>
  <c r="P155" i="2" l="1"/>
  <c r="B191" i="2"/>
  <c r="C191" i="2" s="1"/>
  <c r="H191" i="2" l="1"/>
  <c r="Q155" i="2"/>
  <c r="S155" i="2" s="1"/>
  <c r="V155" i="2" s="1"/>
  <c r="D191" i="2"/>
  <c r="T155" i="2" l="1"/>
  <c r="N156" i="2" s="1"/>
  <c r="R155" i="2"/>
  <c r="E191" i="2"/>
  <c r="F191" i="2"/>
  <c r="I191" i="2" s="1"/>
  <c r="G191" i="2"/>
  <c r="A192" i="2" s="1"/>
  <c r="O156" i="2" l="1"/>
  <c r="U156" i="2" s="1"/>
  <c r="B192" i="2"/>
  <c r="C192" i="2" s="1"/>
  <c r="H192" i="2" l="1"/>
  <c r="P156" i="2"/>
  <c r="D192" i="2"/>
  <c r="E192" i="2" l="1"/>
  <c r="Q156" i="2"/>
  <c r="S156" i="2" s="1"/>
  <c r="V156" i="2" s="1"/>
  <c r="F192" i="2"/>
  <c r="I192" i="2" s="1"/>
  <c r="G192" i="2"/>
  <c r="A193" i="2" s="1"/>
  <c r="T156" i="2" l="1"/>
  <c r="N157" i="2" s="1"/>
  <c r="R156" i="2"/>
  <c r="B193" i="2"/>
  <c r="C193" i="2" s="1"/>
  <c r="H193" i="2" l="1"/>
  <c r="O157" i="2"/>
  <c r="U157" i="2" s="1"/>
  <c r="D193" i="2"/>
  <c r="P157" i="2" l="1"/>
  <c r="E193" i="2"/>
  <c r="F193" i="2"/>
  <c r="I193" i="2" s="1"/>
  <c r="G193" i="2"/>
  <c r="A194" i="2" s="1"/>
  <c r="Q157" i="2" l="1"/>
  <c r="S157" i="2" s="1"/>
  <c r="V157" i="2" s="1"/>
  <c r="B194" i="2"/>
  <c r="C194" i="2" s="1"/>
  <c r="H194" i="2" l="1"/>
  <c r="T157" i="2"/>
  <c r="N158" i="2" s="1"/>
  <c r="R157" i="2"/>
  <c r="D194" i="2"/>
  <c r="E194" i="2" l="1"/>
  <c r="O158" i="2"/>
  <c r="U158" i="2" s="1"/>
  <c r="F194" i="2"/>
  <c r="I194" i="2" s="1"/>
  <c r="G194" i="2"/>
  <c r="A195" i="2" s="1"/>
  <c r="P158" i="2" l="1"/>
  <c r="B195" i="2"/>
  <c r="C195" i="2" s="1"/>
  <c r="H195" i="2" l="1"/>
  <c r="Q158" i="2"/>
  <c r="S158" i="2" s="1"/>
  <c r="V158" i="2" s="1"/>
  <c r="D195" i="2"/>
  <c r="T158" i="2" l="1"/>
  <c r="N159" i="2" s="1"/>
  <c r="R158" i="2"/>
  <c r="E195" i="2"/>
  <c r="F195" i="2"/>
  <c r="I195" i="2" s="1"/>
  <c r="G195" i="2"/>
  <c r="A196" i="2" s="1"/>
  <c r="O159" i="2" l="1"/>
  <c r="U159" i="2" s="1"/>
  <c r="B196" i="2"/>
  <c r="C196" i="2" s="1"/>
  <c r="H196" i="2" l="1"/>
  <c r="P159" i="2"/>
  <c r="D196" i="2"/>
  <c r="E196" i="2" l="1"/>
  <c r="Q159" i="2"/>
  <c r="S159" i="2" s="1"/>
  <c r="V159" i="2" s="1"/>
  <c r="F196" i="2"/>
  <c r="I196" i="2" s="1"/>
  <c r="G196" i="2"/>
  <c r="A197" i="2" s="1"/>
  <c r="T159" i="2" l="1"/>
  <c r="N160" i="2" s="1"/>
  <c r="R159" i="2"/>
  <c r="B197" i="2"/>
  <c r="C197" i="2" s="1"/>
  <c r="H197" i="2" l="1"/>
  <c r="O160" i="2"/>
  <c r="U160" i="2" s="1"/>
  <c r="D197" i="2"/>
  <c r="P160" i="2" l="1"/>
  <c r="E197" i="2"/>
  <c r="F197" i="2"/>
  <c r="I197" i="2" s="1"/>
  <c r="G197" i="2"/>
  <c r="A198" i="2" s="1"/>
  <c r="Q160" i="2" l="1"/>
  <c r="S160" i="2" s="1"/>
  <c r="V160" i="2" s="1"/>
  <c r="B198" i="2"/>
  <c r="C198" i="2" s="1"/>
  <c r="H198" i="2" l="1"/>
  <c r="T160" i="2"/>
  <c r="N161" i="2" s="1"/>
  <c r="R160" i="2"/>
  <c r="D198" i="2"/>
  <c r="E198" i="2" l="1"/>
  <c r="O161" i="2"/>
  <c r="U161" i="2" s="1"/>
  <c r="F198" i="2"/>
  <c r="I198" i="2" s="1"/>
  <c r="G198" i="2"/>
  <c r="A199" i="2" s="1"/>
  <c r="P161" i="2" l="1"/>
  <c r="B199" i="2"/>
  <c r="C199" i="2" s="1"/>
  <c r="H199" i="2" l="1"/>
  <c r="Q161" i="2"/>
  <c r="T161" i="2" s="1"/>
  <c r="N162" i="2" s="1"/>
  <c r="D199" i="2"/>
  <c r="O162" i="2" l="1"/>
  <c r="U162" i="2" s="1"/>
  <c r="S161" i="2"/>
  <c r="V161" i="2" s="1"/>
  <c r="R161" i="2"/>
  <c r="E199" i="2"/>
  <c r="F199" i="2"/>
  <c r="I199" i="2" s="1"/>
  <c r="G199" i="2"/>
  <c r="A200" i="2" s="1"/>
  <c r="P162" i="2" l="1"/>
  <c r="B200" i="2"/>
  <c r="C200" i="2" s="1"/>
  <c r="H200" i="2" l="1"/>
  <c r="Q162" i="2"/>
  <c r="S162" i="2" s="1"/>
  <c r="V162" i="2" s="1"/>
  <c r="D200" i="2"/>
  <c r="T162" i="2" l="1"/>
  <c r="N163" i="2" s="1"/>
  <c r="R162" i="2"/>
  <c r="E200" i="2"/>
  <c r="F200" i="2"/>
  <c r="I200" i="2" s="1"/>
  <c r="G200" i="2"/>
  <c r="A201" i="2" s="1"/>
  <c r="O163" i="2" l="1"/>
  <c r="U163" i="2" s="1"/>
  <c r="B201" i="2"/>
  <c r="C201" i="2" s="1"/>
  <c r="H201" i="2" l="1"/>
  <c r="P163" i="2"/>
  <c r="D201" i="2"/>
  <c r="Q163" i="2" l="1"/>
  <c r="S163" i="2" s="1"/>
  <c r="V163" i="2" s="1"/>
  <c r="E201" i="2"/>
  <c r="F201" i="2"/>
  <c r="I201" i="2" s="1"/>
  <c r="G201" i="2"/>
  <c r="A202" i="2" s="1"/>
  <c r="T163" i="2" l="1"/>
  <c r="N164" i="2" s="1"/>
  <c r="R163" i="2"/>
  <c r="B202" i="2"/>
  <c r="C202" i="2" s="1"/>
  <c r="H202" i="2" l="1"/>
  <c r="O164" i="2"/>
  <c r="U164" i="2" s="1"/>
  <c r="D202" i="2"/>
  <c r="P164" i="2" l="1"/>
  <c r="E202" i="2"/>
  <c r="F202" i="2"/>
  <c r="I202" i="2" s="1"/>
  <c r="G202" i="2"/>
  <c r="A203" i="2" s="1"/>
  <c r="Q164" i="2" l="1"/>
  <c r="S164" i="2" s="1"/>
  <c r="V164" i="2" s="1"/>
  <c r="B203" i="2"/>
  <c r="C203" i="2" s="1"/>
  <c r="H203" i="2" l="1"/>
  <c r="T164" i="2"/>
  <c r="N165" i="2" s="1"/>
  <c r="R164" i="2"/>
  <c r="D203" i="2"/>
  <c r="E203" i="2" l="1"/>
  <c r="O165" i="2"/>
  <c r="U165" i="2" s="1"/>
  <c r="F203" i="2"/>
  <c r="I203" i="2" s="1"/>
  <c r="G203" i="2"/>
  <c r="A204" i="2" s="1"/>
  <c r="P165" i="2" l="1"/>
  <c r="B204" i="2"/>
  <c r="C204" i="2" s="1"/>
  <c r="H204" i="2" l="1"/>
  <c r="Q165" i="2"/>
  <c r="S165" i="2" s="1"/>
  <c r="V165" i="2" s="1"/>
  <c r="D204" i="2"/>
  <c r="E204" i="2" l="1"/>
  <c r="T165" i="2"/>
  <c r="N166" i="2" s="1"/>
  <c r="R165" i="2"/>
  <c r="F204" i="2"/>
  <c r="I204" i="2" s="1"/>
  <c r="G204" i="2"/>
  <c r="A205" i="2" s="1"/>
  <c r="O166" i="2" l="1"/>
  <c r="U166" i="2" s="1"/>
  <c r="B205" i="2"/>
  <c r="C205" i="2" s="1"/>
  <c r="H205" i="2" l="1"/>
  <c r="P166" i="2"/>
  <c r="D205" i="2"/>
  <c r="Q166" i="2" l="1"/>
  <c r="S166" i="2" s="1"/>
  <c r="V166" i="2" s="1"/>
  <c r="E205" i="2"/>
  <c r="F205" i="2"/>
  <c r="I205" i="2" s="1"/>
  <c r="G205" i="2"/>
  <c r="A206" i="2" s="1"/>
  <c r="T166" i="2" l="1"/>
  <c r="N167" i="2" s="1"/>
  <c r="R166" i="2"/>
  <c r="B206" i="2"/>
  <c r="C206" i="2" s="1"/>
  <c r="H206" i="2" l="1"/>
  <c r="O167" i="2"/>
  <c r="U167" i="2" s="1"/>
  <c r="D206" i="2"/>
  <c r="P167" i="2" l="1"/>
  <c r="E206" i="2"/>
  <c r="F206" i="2"/>
  <c r="I206" i="2" s="1"/>
  <c r="G206" i="2"/>
  <c r="A207" i="2" s="1"/>
  <c r="Q167" i="2" l="1"/>
  <c r="S167" i="2" s="1"/>
  <c r="V167" i="2" s="1"/>
  <c r="B207" i="2"/>
  <c r="C207" i="2" s="1"/>
  <c r="H207" i="2" l="1"/>
  <c r="T167" i="2"/>
  <c r="N168" i="2" s="1"/>
  <c r="R167" i="2"/>
  <c r="D207" i="2"/>
  <c r="O168" i="2" l="1"/>
  <c r="U168" i="2" s="1"/>
  <c r="E207" i="2"/>
  <c r="F207" i="2"/>
  <c r="I207" i="2" s="1"/>
  <c r="G207" i="2"/>
  <c r="A208" i="2" s="1"/>
  <c r="P168" i="2" l="1"/>
  <c r="B208" i="2"/>
  <c r="C208" i="2" s="1"/>
  <c r="H208" i="2" l="1"/>
  <c r="Q168" i="2"/>
  <c r="S168" i="2" s="1"/>
  <c r="V168" i="2" s="1"/>
  <c r="D208" i="2"/>
  <c r="E208" i="2" l="1"/>
  <c r="T168" i="2"/>
  <c r="N169" i="2" s="1"/>
  <c r="R168" i="2"/>
  <c r="F208" i="2"/>
  <c r="I208" i="2" s="1"/>
  <c r="G208" i="2"/>
  <c r="A209" i="2" s="1"/>
  <c r="O169" i="2" l="1"/>
  <c r="U169" i="2" s="1"/>
  <c r="B209" i="2"/>
  <c r="C209" i="2" s="1"/>
  <c r="H209" i="2" l="1"/>
  <c r="P169" i="2"/>
  <c r="D209" i="2"/>
  <c r="E209" i="2" l="1"/>
  <c r="Q169" i="2"/>
  <c r="S169" i="2" s="1"/>
  <c r="V169" i="2" s="1"/>
  <c r="F209" i="2"/>
  <c r="I209" i="2" s="1"/>
  <c r="G209" i="2"/>
  <c r="A210" i="2" s="1"/>
  <c r="T169" i="2" l="1"/>
  <c r="N170" i="2" s="1"/>
  <c r="R169" i="2"/>
  <c r="B210" i="2"/>
  <c r="C210" i="2" s="1"/>
  <c r="H210" i="2" l="1"/>
  <c r="O170" i="2"/>
  <c r="U170" i="2" s="1"/>
  <c r="D210" i="2"/>
  <c r="P170" i="2" l="1"/>
  <c r="E210" i="2"/>
  <c r="F210" i="2"/>
  <c r="I210" i="2" s="1"/>
  <c r="G210" i="2"/>
  <c r="A211" i="2" s="1"/>
  <c r="Q170" i="2" l="1"/>
  <c r="S170" i="2" s="1"/>
  <c r="V170" i="2" s="1"/>
  <c r="B211" i="2"/>
  <c r="C211" i="2" s="1"/>
  <c r="H211" i="2" l="1"/>
  <c r="T170" i="2"/>
  <c r="N171" i="2" s="1"/>
  <c r="R170" i="2"/>
  <c r="D211" i="2"/>
  <c r="O171" i="2" l="1"/>
  <c r="U171" i="2" s="1"/>
  <c r="E211" i="2"/>
  <c r="F211" i="2"/>
  <c r="I211" i="2" s="1"/>
  <c r="G211" i="2"/>
  <c r="A212" i="2" s="1"/>
  <c r="P171" i="2" l="1"/>
  <c r="B212" i="2"/>
  <c r="C212" i="2" s="1"/>
  <c r="H212" i="2" l="1"/>
  <c r="Q171" i="2"/>
  <c r="S171" i="2" s="1"/>
  <c r="V171" i="2" s="1"/>
  <c r="D212" i="2"/>
  <c r="T171" i="2" l="1"/>
  <c r="N172" i="2" s="1"/>
  <c r="R171" i="2"/>
  <c r="E212" i="2"/>
  <c r="F212" i="2"/>
  <c r="I212" i="2" s="1"/>
  <c r="G212" i="2"/>
  <c r="A213" i="2" s="1"/>
  <c r="O172" i="2" l="1"/>
  <c r="U172" i="2" s="1"/>
  <c r="B213" i="2"/>
  <c r="C213" i="2" s="1"/>
  <c r="H213" i="2" l="1"/>
  <c r="P172" i="2"/>
  <c r="D213" i="2"/>
  <c r="Q172" i="2" l="1"/>
  <c r="S172" i="2" s="1"/>
  <c r="V172" i="2" s="1"/>
  <c r="E213" i="2"/>
  <c r="F213" i="2"/>
  <c r="I213" i="2" s="1"/>
  <c r="G213" i="2"/>
  <c r="A214" i="2" s="1"/>
  <c r="T172" i="2" l="1"/>
  <c r="N173" i="2" s="1"/>
  <c r="R172" i="2"/>
  <c r="B214" i="2"/>
  <c r="C214" i="2" s="1"/>
  <c r="H214" i="2" l="1"/>
  <c r="O173" i="2"/>
  <c r="U173" i="2" s="1"/>
  <c r="D214" i="2"/>
  <c r="P173" i="2" l="1"/>
  <c r="E214" i="2"/>
  <c r="F214" i="2"/>
  <c r="I214" i="2" s="1"/>
  <c r="G214" i="2"/>
  <c r="A215" i="2" s="1"/>
  <c r="Q173" i="2" l="1"/>
  <c r="S173" i="2" s="1"/>
  <c r="V173" i="2" s="1"/>
  <c r="B215" i="2"/>
  <c r="C215" i="2" s="1"/>
  <c r="H215" i="2" l="1"/>
  <c r="T173" i="2"/>
  <c r="N174" i="2" s="1"/>
  <c r="R173" i="2"/>
  <c r="D215" i="2"/>
  <c r="O174" i="2" l="1"/>
  <c r="U174" i="2" s="1"/>
  <c r="E215" i="2"/>
  <c r="F215" i="2"/>
  <c r="I215" i="2" s="1"/>
  <c r="G215" i="2"/>
  <c r="A216" i="2" s="1"/>
  <c r="P174" i="2" l="1"/>
  <c r="B216" i="2"/>
  <c r="C216" i="2" s="1"/>
  <c r="H216" i="2" l="1"/>
  <c r="Q174" i="2"/>
  <c r="S174" i="2" s="1"/>
  <c r="V174" i="2" s="1"/>
  <c r="D216" i="2"/>
  <c r="E216" i="2" l="1"/>
  <c r="T174" i="2"/>
  <c r="N175" i="2" s="1"/>
  <c r="R174" i="2"/>
  <c r="F216" i="2"/>
  <c r="I216" i="2" s="1"/>
  <c r="G216" i="2"/>
  <c r="A217" i="2" s="1"/>
  <c r="O175" i="2" l="1"/>
  <c r="U175" i="2" s="1"/>
  <c r="B217" i="2"/>
  <c r="C217" i="2" s="1"/>
  <c r="H217" i="2" l="1"/>
  <c r="P175" i="2"/>
  <c r="D217" i="2"/>
  <c r="E217" i="2" l="1"/>
  <c r="Q175" i="2"/>
  <c r="S175" i="2" s="1"/>
  <c r="V175" i="2" s="1"/>
  <c r="F217" i="2"/>
  <c r="I217" i="2" s="1"/>
  <c r="G217" i="2"/>
  <c r="A218" i="2" s="1"/>
  <c r="T175" i="2" l="1"/>
  <c r="N176" i="2" s="1"/>
  <c r="R175" i="2"/>
  <c r="B218" i="2"/>
  <c r="C218" i="2" s="1"/>
  <c r="H218" i="2" l="1"/>
  <c r="O176" i="2"/>
  <c r="U176" i="2" s="1"/>
  <c r="D218" i="2"/>
  <c r="P176" i="2" l="1"/>
  <c r="E218" i="2"/>
  <c r="F218" i="2"/>
  <c r="I218" i="2" s="1"/>
  <c r="G218" i="2"/>
  <c r="A219" i="2" s="1"/>
  <c r="Q176" i="2" l="1"/>
  <c r="S176" i="2" s="1"/>
  <c r="V176" i="2" s="1"/>
  <c r="B219" i="2"/>
  <c r="C219" i="2" s="1"/>
  <c r="H219" i="2" l="1"/>
  <c r="T176" i="2"/>
  <c r="N177" i="2" s="1"/>
  <c r="R176" i="2"/>
  <c r="D219" i="2"/>
  <c r="O177" i="2" l="1"/>
  <c r="U177" i="2" s="1"/>
  <c r="E219" i="2"/>
  <c r="F219" i="2"/>
  <c r="I219" i="2" s="1"/>
  <c r="G219" i="2"/>
  <c r="A220" i="2" s="1"/>
  <c r="P177" i="2" l="1"/>
  <c r="B220" i="2"/>
  <c r="C220" i="2" s="1"/>
  <c r="H220" i="2" l="1"/>
  <c r="Q177" i="2"/>
  <c r="S177" i="2" s="1"/>
  <c r="V177" i="2" s="1"/>
  <c r="D220" i="2"/>
  <c r="T177" i="2" l="1"/>
  <c r="N178" i="2" s="1"/>
  <c r="R177" i="2"/>
  <c r="E220" i="2"/>
  <c r="F220" i="2"/>
  <c r="I220" i="2" s="1"/>
  <c r="G220" i="2"/>
  <c r="A221" i="2" s="1"/>
  <c r="O178" i="2" l="1"/>
  <c r="U178" i="2" s="1"/>
  <c r="B221" i="2"/>
  <c r="C221" i="2" s="1"/>
  <c r="H221" i="2" l="1"/>
  <c r="P178" i="2"/>
  <c r="D221" i="2"/>
  <c r="Q178" i="2" l="1"/>
  <c r="S178" i="2" s="1"/>
  <c r="V178" i="2" s="1"/>
  <c r="E221" i="2"/>
  <c r="F221" i="2"/>
  <c r="I221" i="2" s="1"/>
  <c r="G221" i="2"/>
  <c r="A222" i="2" s="1"/>
  <c r="T178" i="2" l="1"/>
  <c r="N179" i="2" s="1"/>
  <c r="R178" i="2"/>
  <c r="B222" i="2"/>
  <c r="C222" i="2" s="1"/>
  <c r="H222" i="2" l="1"/>
  <c r="O179" i="2"/>
  <c r="U179" i="2" s="1"/>
  <c r="D222" i="2"/>
  <c r="E222" i="2" l="1"/>
  <c r="P179" i="2"/>
  <c r="F222" i="2"/>
  <c r="I222" i="2" s="1"/>
  <c r="G222" i="2"/>
  <c r="A223" i="2" s="1"/>
  <c r="Q179" i="2" l="1"/>
  <c r="T179" i="2" s="1"/>
  <c r="N180" i="2" s="1"/>
  <c r="B223" i="2"/>
  <c r="C223" i="2" s="1"/>
  <c r="H223" i="2" l="1"/>
  <c r="O180" i="2"/>
  <c r="U180" i="2" s="1"/>
  <c r="S179" i="2"/>
  <c r="V179" i="2" s="1"/>
  <c r="R179" i="2"/>
  <c r="D223" i="2"/>
  <c r="P180" i="2" l="1"/>
  <c r="E223" i="2"/>
  <c r="F223" i="2"/>
  <c r="I223" i="2" s="1"/>
  <c r="G223" i="2"/>
  <c r="A224" i="2" s="1"/>
  <c r="Q180" i="2" l="1"/>
  <c r="T180" i="2" s="1"/>
  <c r="N181" i="2" s="1"/>
  <c r="B224" i="2"/>
  <c r="C224" i="2" s="1"/>
  <c r="H224" i="2" l="1"/>
  <c r="O181" i="2"/>
  <c r="U181" i="2" s="1"/>
  <c r="S180" i="2"/>
  <c r="V180" i="2" s="1"/>
  <c r="R180" i="2"/>
  <c r="D224" i="2"/>
  <c r="P181" i="2" l="1"/>
  <c r="E224" i="2"/>
  <c r="F224" i="2"/>
  <c r="I224" i="2" s="1"/>
  <c r="G224" i="2"/>
  <c r="A225" i="2" s="1"/>
  <c r="Q181" i="2" l="1"/>
  <c r="T181" i="2" s="1"/>
  <c r="N182" i="2" s="1"/>
  <c r="B225" i="2"/>
  <c r="C225" i="2" s="1"/>
  <c r="O182" i="2" l="1"/>
  <c r="U182" i="2" s="1"/>
  <c r="S181" i="2"/>
  <c r="V181" i="2" s="1"/>
  <c r="R181" i="2"/>
  <c r="H225" i="2"/>
  <c r="D225" i="2"/>
  <c r="P182" i="2" l="1"/>
  <c r="E225" i="2"/>
  <c r="F225" i="2"/>
  <c r="I225" i="2" s="1"/>
  <c r="G225" i="2"/>
  <c r="A226" i="2" s="1"/>
  <c r="Q182" i="2" l="1"/>
  <c r="T182" i="2" s="1"/>
  <c r="N183" i="2" s="1"/>
  <c r="B226" i="2"/>
  <c r="C226" i="2" s="1"/>
  <c r="O183" i="2" l="1"/>
  <c r="S182" i="2"/>
  <c r="V182" i="2" s="1"/>
  <c r="R182" i="2"/>
  <c r="H226" i="2"/>
  <c r="D226" i="2"/>
  <c r="P183" i="2" l="1"/>
  <c r="U183" i="2"/>
  <c r="E226" i="2"/>
  <c r="F226" i="2"/>
  <c r="I226" i="2" s="1"/>
  <c r="G226" i="2"/>
  <c r="A227" i="2" s="1"/>
  <c r="Q183" i="2" l="1"/>
  <c r="S183" i="2" s="1"/>
  <c r="V183" i="2" s="1"/>
  <c r="B227" i="2"/>
  <c r="C227" i="2" s="1"/>
  <c r="R183" i="2" l="1"/>
  <c r="T183" i="2"/>
  <c r="N184" i="2" s="1"/>
  <c r="O184" i="2" s="1"/>
  <c r="U184" i="2" s="1"/>
  <c r="H227" i="2"/>
  <c r="D227" i="2"/>
  <c r="P184" i="2" l="1"/>
  <c r="E227" i="2"/>
  <c r="F227" i="2"/>
  <c r="I227" i="2" s="1"/>
  <c r="G227" i="2"/>
  <c r="A228" i="2" s="1"/>
  <c r="Q184" i="2" l="1"/>
  <c r="T184" i="2" s="1"/>
  <c r="N185" i="2" s="1"/>
  <c r="B228" i="2"/>
  <c r="C228" i="2" s="1"/>
  <c r="O185" i="2" l="1"/>
  <c r="U185" i="2" s="1"/>
  <c r="S184" i="2"/>
  <c r="V184" i="2" s="1"/>
  <c r="R184" i="2"/>
  <c r="H228" i="2"/>
  <c r="D228" i="2"/>
  <c r="P185" i="2" l="1"/>
  <c r="E228" i="2"/>
  <c r="F228" i="2"/>
  <c r="I228" i="2" s="1"/>
  <c r="G228" i="2"/>
  <c r="A229" i="2" s="1"/>
  <c r="Q185" i="2" l="1"/>
  <c r="T185" i="2" s="1"/>
  <c r="N186" i="2" s="1"/>
  <c r="B229" i="2"/>
  <c r="H229" i="2" l="1"/>
  <c r="C229" i="2"/>
  <c r="O186" i="2"/>
  <c r="S185" i="2"/>
  <c r="V185" i="2" s="1"/>
  <c r="R185" i="2"/>
  <c r="D229" i="2"/>
  <c r="P186" i="2" l="1"/>
  <c r="U186" i="2"/>
  <c r="E229" i="2"/>
  <c r="F229" i="2"/>
  <c r="I229" i="2" s="1"/>
  <c r="G229" i="2"/>
  <c r="A230" i="2" s="1"/>
  <c r="Q186" i="2" l="1"/>
  <c r="T186" i="2" s="1"/>
  <c r="N187" i="2" s="1"/>
  <c r="B230" i="2"/>
  <c r="C230" i="2" s="1"/>
  <c r="O187" i="2" l="1"/>
  <c r="S186" i="2"/>
  <c r="V186" i="2" s="1"/>
  <c r="R186" i="2"/>
  <c r="H230" i="2"/>
  <c r="D230" i="2"/>
  <c r="P187" i="2" l="1"/>
  <c r="U187" i="2"/>
  <c r="E230" i="2"/>
  <c r="F230" i="2"/>
  <c r="I230" i="2" s="1"/>
  <c r="G230" i="2"/>
  <c r="A231" i="2" s="1"/>
  <c r="Q187" i="2" l="1"/>
  <c r="T187" i="2" s="1"/>
  <c r="N188" i="2" s="1"/>
  <c r="B231" i="2"/>
  <c r="C231" i="2" s="1"/>
  <c r="O188" i="2" l="1"/>
  <c r="S187" i="2"/>
  <c r="V187" i="2" s="1"/>
  <c r="R187" i="2"/>
  <c r="H231" i="2"/>
  <c r="D231" i="2"/>
  <c r="P188" i="2" l="1"/>
  <c r="U188" i="2"/>
  <c r="E231" i="2"/>
  <c r="F231" i="2"/>
  <c r="I231" i="2" s="1"/>
  <c r="G231" i="2"/>
  <c r="A232" i="2" s="1"/>
  <c r="Q188" i="2" l="1"/>
  <c r="T188" i="2" s="1"/>
  <c r="N189" i="2" s="1"/>
  <c r="B232" i="2"/>
  <c r="C232" i="2" s="1"/>
  <c r="O189" i="2" l="1"/>
  <c r="S188" i="2"/>
  <c r="V188" i="2" s="1"/>
  <c r="R188" i="2"/>
  <c r="H232" i="2"/>
  <c r="D232" i="2"/>
  <c r="P189" i="2" l="1"/>
  <c r="U189" i="2"/>
  <c r="E232" i="2"/>
  <c r="F232" i="2"/>
  <c r="I232" i="2" s="1"/>
  <c r="G232" i="2"/>
  <c r="A233" i="2" s="1"/>
  <c r="Q189" i="2" l="1"/>
  <c r="S189" i="2" s="1"/>
  <c r="V189" i="2" s="1"/>
  <c r="B233" i="2"/>
  <c r="C233" i="2" s="1"/>
  <c r="T189" i="2" l="1"/>
  <c r="N190" i="2" s="1"/>
  <c r="O190" i="2" s="1"/>
  <c r="R189" i="2"/>
  <c r="H233" i="2"/>
  <c r="D233" i="2"/>
  <c r="P190" i="2" l="1"/>
  <c r="U190" i="2"/>
  <c r="E233" i="2"/>
  <c r="F233" i="2"/>
  <c r="I233" i="2" s="1"/>
  <c r="G233" i="2"/>
  <c r="A234" i="2" s="1"/>
  <c r="Q190" i="2" l="1"/>
  <c r="T190" i="2" s="1"/>
  <c r="N191" i="2" s="1"/>
  <c r="B234" i="2"/>
  <c r="C234" i="2" s="1"/>
  <c r="O191" i="2" l="1"/>
  <c r="S190" i="2"/>
  <c r="V190" i="2" s="1"/>
  <c r="R190" i="2"/>
  <c r="H234" i="2"/>
  <c r="D234" i="2"/>
  <c r="P191" i="2" l="1"/>
  <c r="U191" i="2"/>
  <c r="E234" i="2"/>
  <c r="F234" i="2"/>
  <c r="I234" i="2" s="1"/>
  <c r="G234" i="2"/>
  <c r="A235" i="2" s="1"/>
  <c r="Q191" i="2" l="1"/>
  <c r="S191" i="2" s="1"/>
  <c r="V191" i="2" s="1"/>
  <c r="B235" i="2"/>
  <c r="C235" i="2" s="1"/>
  <c r="R191" i="2" l="1"/>
  <c r="T191" i="2"/>
  <c r="N192" i="2" s="1"/>
  <c r="O192" i="2" s="1"/>
  <c r="H235" i="2"/>
  <c r="D235" i="2"/>
  <c r="P192" i="2" l="1"/>
  <c r="U192" i="2"/>
  <c r="E235" i="2"/>
  <c r="F235" i="2"/>
  <c r="I235" i="2" s="1"/>
  <c r="G235" i="2"/>
  <c r="A236" i="2" s="1"/>
  <c r="Q192" i="2" l="1"/>
  <c r="S192" i="2" s="1"/>
  <c r="V192" i="2" s="1"/>
  <c r="B236" i="2"/>
  <c r="C236" i="2" s="1"/>
  <c r="R192" i="2" l="1"/>
  <c r="T192" i="2"/>
  <c r="N193" i="2" s="1"/>
  <c r="O193" i="2" s="1"/>
  <c r="H236" i="2"/>
  <c r="D236" i="2"/>
  <c r="P193" i="2" l="1"/>
  <c r="U193" i="2"/>
  <c r="E236" i="2"/>
  <c r="F236" i="2"/>
  <c r="I236" i="2" s="1"/>
  <c r="G236" i="2"/>
  <c r="A237" i="2" s="1"/>
  <c r="Q193" i="2" l="1"/>
  <c r="T193" i="2" s="1"/>
  <c r="N194" i="2" s="1"/>
  <c r="B237" i="2"/>
  <c r="C237" i="2" s="1"/>
  <c r="O194" i="2" l="1"/>
  <c r="U194" i="2"/>
  <c r="S193" i="2"/>
  <c r="V193" i="2" s="1"/>
  <c r="R193" i="2"/>
  <c r="H237" i="2"/>
  <c r="D237" i="2"/>
  <c r="P194" i="2" l="1"/>
  <c r="E237" i="2"/>
  <c r="F237" i="2"/>
  <c r="I237" i="2" s="1"/>
  <c r="G237" i="2"/>
  <c r="A238" i="2" s="1"/>
  <c r="Q194" i="2" l="1"/>
  <c r="T194" i="2" s="1"/>
  <c r="N195" i="2" s="1"/>
  <c r="B238" i="2"/>
  <c r="C238" i="2" s="1"/>
  <c r="O195" i="2" l="1"/>
  <c r="U195" i="2" s="1"/>
  <c r="S194" i="2"/>
  <c r="V194" i="2" s="1"/>
  <c r="R194" i="2"/>
  <c r="H238" i="2"/>
  <c r="D238" i="2"/>
  <c r="P195" i="2" l="1"/>
  <c r="E238" i="2"/>
  <c r="F238" i="2"/>
  <c r="I238" i="2" s="1"/>
  <c r="G238" i="2"/>
  <c r="A239" i="2" s="1"/>
  <c r="Q195" i="2" l="1"/>
  <c r="T195" i="2" s="1"/>
  <c r="N196" i="2" s="1"/>
  <c r="B239" i="2"/>
  <c r="C239" i="2" s="1"/>
  <c r="O196" i="2" l="1"/>
  <c r="U196" i="2" s="1"/>
  <c r="S195" i="2"/>
  <c r="V195" i="2" s="1"/>
  <c r="R195" i="2"/>
  <c r="H239" i="2"/>
  <c r="D239" i="2"/>
  <c r="P196" i="2" l="1"/>
  <c r="E239" i="2"/>
  <c r="F239" i="2"/>
  <c r="I239" i="2" s="1"/>
  <c r="G239" i="2"/>
  <c r="A240" i="2" s="1"/>
  <c r="Q196" i="2" l="1"/>
  <c r="T196" i="2" s="1"/>
  <c r="N197" i="2" s="1"/>
  <c r="B240" i="2"/>
  <c r="C240" i="2" s="1"/>
  <c r="O197" i="2" l="1"/>
  <c r="S196" i="2"/>
  <c r="V196" i="2" s="1"/>
  <c r="R196" i="2"/>
  <c r="H240" i="2"/>
  <c r="D240" i="2"/>
  <c r="P197" i="2" l="1"/>
  <c r="U197" i="2"/>
  <c r="E240" i="2"/>
  <c r="F240" i="2"/>
  <c r="I240" i="2" s="1"/>
  <c r="G240" i="2"/>
  <c r="A241" i="2" s="1"/>
  <c r="Q197" i="2" l="1"/>
  <c r="T197" i="2" s="1"/>
  <c r="N198" i="2" s="1"/>
  <c r="B241" i="2"/>
  <c r="C241" i="2" s="1"/>
  <c r="O198" i="2" l="1"/>
  <c r="S197" i="2"/>
  <c r="V197" i="2" s="1"/>
  <c r="R197" i="2"/>
  <c r="H241" i="2"/>
  <c r="D241" i="2"/>
  <c r="E241" i="2" l="1"/>
  <c r="P198" i="2"/>
  <c r="U198" i="2"/>
  <c r="F241" i="2"/>
  <c r="I241" i="2" s="1"/>
  <c r="G241" i="2"/>
  <c r="A242" i="2" s="1"/>
  <c r="Q198" i="2" l="1"/>
  <c r="S198" i="2" s="1"/>
  <c r="V198" i="2" s="1"/>
  <c r="B242" i="2"/>
  <c r="C242" i="2" s="1"/>
  <c r="T198" i="2" l="1"/>
  <c r="N199" i="2" s="1"/>
  <c r="O199" i="2" s="1"/>
  <c r="U199" i="2" s="1"/>
  <c r="R198" i="2"/>
  <c r="H242" i="2"/>
  <c r="D242" i="2"/>
  <c r="P199" i="2" l="1"/>
  <c r="E242" i="2"/>
  <c r="F242" i="2"/>
  <c r="I242" i="2" s="1"/>
  <c r="G242" i="2"/>
  <c r="A243" i="2" s="1"/>
  <c r="Q199" i="2" l="1"/>
  <c r="T199" i="2" s="1"/>
  <c r="N200" i="2" s="1"/>
  <c r="B243" i="2"/>
  <c r="C243" i="2" s="1"/>
  <c r="O200" i="2" l="1"/>
  <c r="S199" i="2"/>
  <c r="V199" i="2" s="1"/>
  <c r="R199" i="2"/>
  <c r="H243" i="2"/>
  <c r="D243" i="2"/>
  <c r="P200" i="2" l="1"/>
  <c r="U200" i="2"/>
  <c r="E243" i="2"/>
  <c r="F243" i="2"/>
  <c r="I243" i="2" s="1"/>
  <c r="G243" i="2"/>
  <c r="A244" i="2" s="1"/>
  <c r="Q200" i="2" l="1"/>
  <c r="S200" i="2" s="1"/>
  <c r="V200" i="2" s="1"/>
  <c r="B244" i="2"/>
  <c r="C244" i="2" s="1"/>
  <c r="T200" i="2" l="1"/>
  <c r="N201" i="2" s="1"/>
  <c r="O201" i="2" s="1"/>
  <c r="U201" i="2" s="1"/>
  <c r="R200" i="2"/>
  <c r="H244" i="2"/>
  <c r="D244" i="2"/>
  <c r="P201" i="2" l="1"/>
  <c r="E244" i="2"/>
  <c r="F244" i="2"/>
  <c r="I244" i="2" s="1"/>
  <c r="G244" i="2"/>
  <c r="A245" i="2" s="1"/>
  <c r="Q201" i="2" l="1"/>
  <c r="T201" i="2" s="1"/>
  <c r="N202" i="2" s="1"/>
  <c r="B245" i="2"/>
  <c r="C245" i="2" s="1"/>
  <c r="O202" i="2" l="1"/>
  <c r="U202" i="2"/>
  <c r="S201" i="2"/>
  <c r="V201" i="2" s="1"/>
  <c r="R201" i="2"/>
  <c r="H245" i="2"/>
  <c r="D245" i="2"/>
  <c r="E245" i="2" l="1"/>
  <c r="P202" i="2"/>
  <c r="F245" i="2"/>
  <c r="I245" i="2" s="1"/>
  <c r="G245" i="2"/>
  <c r="A246" i="2" s="1"/>
  <c r="Q202" i="2" l="1"/>
  <c r="S202" i="2" s="1"/>
  <c r="V202" i="2" s="1"/>
  <c r="B246" i="2"/>
  <c r="C246" i="2" s="1"/>
  <c r="R202" i="2" l="1"/>
  <c r="T202" i="2"/>
  <c r="N203" i="2" s="1"/>
  <c r="O203" i="2" s="1"/>
  <c r="U203" i="2" s="1"/>
  <c r="H246" i="2"/>
  <c r="D246" i="2"/>
  <c r="E246" i="2" l="1"/>
  <c r="P203" i="2"/>
  <c r="F246" i="2"/>
  <c r="I246" i="2" s="1"/>
  <c r="G246" i="2"/>
  <c r="A247" i="2" s="1"/>
  <c r="Q203" i="2" l="1"/>
  <c r="S203" i="2" s="1"/>
  <c r="V203" i="2" s="1"/>
  <c r="B247" i="2"/>
  <c r="C247" i="2" s="1"/>
  <c r="R203" i="2" l="1"/>
  <c r="T203" i="2"/>
  <c r="N204" i="2" s="1"/>
  <c r="O204" i="2" s="1"/>
  <c r="U204" i="2" s="1"/>
  <c r="H247" i="2"/>
  <c r="D247" i="2"/>
  <c r="P204" i="2" l="1"/>
  <c r="E247" i="2"/>
  <c r="F247" i="2"/>
  <c r="I247" i="2" s="1"/>
  <c r="G247" i="2"/>
  <c r="A248" i="2" s="1"/>
  <c r="Q204" i="2" l="1"/>
  <c r="T204" i="2" s="1"/>
  <c r="N205" i="2" s="1"/>
  <c r="B248" i="2"/>
  <c r="C248" i="2" s="1"/>
  <c r="O205" i="2" l="1"/>
  <c r="U205" i="2" s="1"/>
  <c r="S204" i="2"/>
  <c r="V204" i="2" s="1"/>
  <c r="R204" i="2"/>
  <c r="H248" i="2"/>
  <c r="D248" i="2"/>
  <c r="P205" i="2" l="1"/>
  <c r="E248" i="2"/>
  <c r="F248" i="2"/>
  <c r="I248" i="2" s="1"/>
  <c r="G248" i="2"/>
  <c r="A249" i="2" s="1"/>
  <c r="Q205" i="2" l="1"/>
  <c r="S205" i="2" s="1"/>
  <c r="V205" i="2" s="1"/>
  <c r="B249" i="2"/>
  <c r="C249" i="2" s="1"/>
  <c r="R205" i="2" l="1"/>
  <c r="T205" i="2"/>
  <c r="N206" i="2" s="1"/>
  <c r="O206" i="2" s="1"/>
  <c r="H249" i="2"/>
  <c r="D249" i="2"/>
  <c r="P206" i="2" l="1"/>
  <c r="U206" i="2"/>
  <c r="E249" i="2"/>
  <c r="F249" i="2"/>
  <c r="I249" i="2" s="1"/>
  <c r="G249" i="2"/>
  <c r="A250" i="2" s="1"/>
  <c r="Q206" i="2" l="1"/>
  <c r="T206" i="2" s="1"/>
  <c r="N207" i="2" s="1"/>
  <c r="B250" i="2"/>
  <c r="C250" i="2" s="1"/>
  <c r="O207" i="2" l="1"/>
  <c r="U207" i="2" s="1"/>
  <c r="S206" i="2"/>
  <c r="V206" i="2" s="1"/>
  <c r="R206" i="2"/>
  <c r="H250" i="2"/>
  <c r="D250" i="2"/>
  <c r="P207" i="2" l="1"/>
  <c r="E250" i="2"/>
  <c r="F250" i="2"/>
  <c r="I250" i="2" s="1"/>
  <c r="G250" i="2"/>
  <c r="A251" i="2" s="1"/>
  <c r="Q207" i="2" l="1"/>
  <c r="S207" i="2" s="1"/>
  <c r="V207" i="2" s="1"/>
  <c r="B251" i="2"/>
  <c r="C251" i="2" s="1"/>
  <c r="T207" i="2" l="1"/>
  <c r="N208" i="2" s="1"/>
  <c r="O208" i="2" s="1"/>
  <c r="R207" i="2"/>
  <c r="H251" i="2"/>
  <c r="D251" i="2"/>
  <c r="P208" i="2" l="1"/>
  <c r="U208" i="2"/>
  <c r="E251" i="2"/>
  <c r="F251" i="2"/>
  <c r="I251" i="2" s="1"/>
  <c r="G251" i="2"/>
  <c r="A252" i="2" s="1"/>
  <c r="Q208" i="2" l="1"/>
  <c r="T208" i="2" s="1"/>
  <c r="N209" i="2" s="1"/>
  <c r="B252" i="2"/>
  <c r="C252" i="2" s="1"/>
  <c r="O209" i="2" l="1"/>
  <c r="U209" i="2" s="1"/>
  <c r="S208" i="2"/>
  <c r="V208" i="2" s="1"/>
  <c r="R208" i="2"/>
  <c r="H252" i="2"/>
  <c r="D252" i="2"/>
  <c r="P209" i="2" l="1"/>
  <c r="E252" i="2"/>
  <c r="F252" i="2"/>
  <c r="I252" i="2" s="1"/>
  <c r="G252" i="2"/>
  <c r="A253" i="2" s="1"/>
  <c r="Q209" i="2" l="1"/>
  <c r="S209" i="2" s="1"/>
  <c r="V209" i="2" s="1"/>
  <c r="B253" i="2"/>
  <c r="C253" i="2" s="1"/>
  <c r="R209" i="2" l="1"/>
  <c r="T209" i="2"/>
  <c r="N210" i="2" s="1"/>
  <c r="O210" i="2" s="1"/>
  <c r="H253" i="2"/>
  <c r="D253" i="2"/>
  <c r="P210" i="2" l="1"/>
  <c r="U210" i="2"/>
  <c r="E253" i="2"/>
  <c r="F253" i="2"/>
  <c r="I253" i="2" s="1"/>
  <c r="G253" i="2"/>
  <c r="A254" i="2" s="1"/>
  <c r="Q210" i="2" l="1"/>
  <c r="T210" i="2" s="1"/>
  <c r="N211" i="2" s="1"/>
  <c r="B254" i="2"/>
  <c r="C254" i="2" s="1"/>
  <c r="O211" i="2" l="1"/>
  <c r="U211" i="2" s="1"/>
  <c r="S210" i="2"/>
  <c r="V210" i="2" s="1"/>
  <c r="R210" i="2"/>
  <c r="H254" i="2"/>
  <c r="D254" i="2"/>
  <c r="P211" i="2" l="1"/>
  <c r="E254" i="2"/>
  <c r="F254" i="2"/>
  <c r="I254" i="2" s="1"/>
  <c r="G254" i="2"/>
  <c r="A255" i="2" s="1"/>
  <c r="Q211" i="2" l="1"/>
  <c r="T211" i="2" s="1"/>
  <c r="N212" i="2" s="1"/>
  <c r="B255" i="2"/>
  <c r="C255" i="2" s="1"/>
  <c r="O212" i="2" l="1"/>
  <c r="S211" i="2"/>
  <c r="V211" i="2" s="1"/>
  <c r="R211" i="2"/>
  <c r="H255" i="2"/>
  <c r="D255" i="2"/>
  <c r="P212" i="2" l="1"/>
  <c r="U212" i="2"/>
  <c r="E255" i="2"/>
  <c r="F255" i="2"/>
  <c r="I255" i="2" s="1"/>
  <c r="G255" i="2"/>
  <c r="A256" i="2" s="1"/>
  <c r="Q212" i="2" l="1"/>
  <c r="T212" i="2" s="1"/>
  <c r="N213" i="2" s="1"/>
  <c r="B256" i="2"/>
  <c r="C256" i="2" s="1"/>
  <c r="O213" i="2" l="1"/>
  <c r="U213" i="2" s="1"/>
  <c r="S212" i="2"/>
  <c r="V212" i="2" s="1"/>
  <c r="R212" i="2"/>
  <c r="H256" i="2"/>
  <c r="D256" i="2"/>
  <c r="P213" i="2" l="1"/>
  <c r="E256" i="2"/>
  <c r="F256" i="2"/>
  <c r="I256" i="2" s="1"/>
  <c r="G256" i="2"/>
  <c r="A257" i="2" s="1"/>
  <c r="Q213" i="2" l="1"/>
  <c r="T213" i="2" s="1"/>
  <c r="N214" i="2" s="1"/>
  <c r="B257" i="2"/>
  <c r="C257" i="2" s="1"/>
  <c r="O214" i="2" l="1"/>
  <c r="U214" i="2" s="1"/>
  <c r="S213" i="2"/>
  <c r="V213" i="2" s="1"/>
  <c r="R213" i="2"/>
  <c r="H257" i="2"/>
  <c r="D257" i="2"/>
  <c r="P214" i="2" l="1"/>
  <c r="E257" i="2"/>
  <c r="F257" i="2"/>
  <c r="I257" i="2" s="1"/>
  <c r="G257" i="2"/>
  <c r="A258" i="2" s="1"/>
  <c r="Q214" i="2" l="1"/>
  <c r="S214" i="2" s="1"/>
  <c r="V214" i="2" s="1"/>
  <c r="B258" i="2"/>
  <c r="C258" i="2" s="1"/>
  <c r="T214" i="2" l="1"/>
  <c r="N215" i="2" s="1"/>
  <c r="O215" i="2" s="1"/>
  <c r="H258" i="2"/>
  <c r="R214" i="2"/>
  <c r="D258" i="2"/>
  <c r="P215" i="2" l="1"/>
  <c r="U215" i="2"/>
  <c r="E258" i="2"/>
  <c r="F258" i="2"/>
  <c r="I258" i="2" s="1"/>
  <c r="G258" i="2"/>
  <c r="A259" i="2" s="1"/>
  <c r="Q215" i="2" l="1"/>
  <c r="S215" i="2" s="1"/>
  <c r="V215" i="2" s="1"/>
  <c r="B259" i="2"/>
  <c r="C259" i="2" s="1"/>
  <c r="T215" i="2" l="1"/>
  <c r="N216" i="2" s="1"/>
  <c r="O216" i="2" s="1"/>
  <c r="U216" i="2" s="1"/>
  <c r="R215" i="2"/>
  <c r="H259" i="2"/>
  <c r="D259" i="2"/>
  <c r="E259" i="2" l="1"/>
  <c r="P216" i="2"/>
  <c r="F259" i="2"/>
  <c r="I259" i="2" s="1"/>
  <c r="G259" i="2"/>
  <c r="A260" i="2" s="1"/>
  <c r="Q216" i="2" l="1"/>
  <c r="T216" i="2" s="1"/>
  <c r="N217" i="2" s="1"/>
  <c r="B260" i="2"/>
  <c r="C260" i="2" s="1"/>
  <c r="O217" i="2" l="1"/>
  <c r="U217" i="2" s="1"/>
  <c r="S216" i="2"/>
  <c r="V216" i="2" s="1"/>
  <c r="R216" i="2"/>
  <c r="H260" i="2"/>
  <c r="D260" i="2"/>
  <c r="P217" i="2" l="1"/>
  <c r="E260" i="2"/>
  <c r="F260" i="2"/>
  <c r="I260" i="2" s="1"/>
  <c r="G260" i="2"/>
  <c r="A261" i="2" s="1"/>
  <c r="Q217" i="2" l="1"/>
  <c r="S217" i="2" s="1"/>
  <c r="V217" i="2" s="1"/>
  <c r="B261" i="2"/>
  <c r="C261" i="2" s="1"/>
  <c r="R217" i="2" l="1"/>
  <c r="T217" i="2"/>
  <c r="N218" i="2" s="1"/>
  <c r="O218" i="2" s="1"/>
  <c r="U218" i="2" s="1"/>
  <c r="H261" i="2"/>
  <c r="D261" i="2"/>
  <c r="P218" i="2" l="1"/>
  <c r="E261" i="2"/>
  <c r="F261" i="2"/>
  <c r="I261" i="2" s="1"/>
  <c r="G261" i="2"/>
  <c r="A262" i="2" s="1"/>
  <c r="Q218" i="2" l="1"/>
  <c r="R218" i="2" s="1"/>
  <c r="B262" i="2"/>
  <c r="C262" i="2" s="1"/>
  <c r="T218" i="2" l="1"/>
  <c r="N219" i="2" s="1"/>
  <c r="O219" i="2" s="1"/>
  <c r="U219" i="2" s="1"/>
  <c r="S218" i="2"/>
  <c r="V218" i="2" s="1"/>
  <c r="H262" i="2"/>
  <c r="D262" i="2"/>
  <c r="E262" i="2" l="1"/>
  <c r="P219" i="2"/>
  <c r="F262" i="2"/>
  <c r="I262" i="2" s="1"/>
  <c r="G262" i="2"/>
  <c r="A263" i="2" s="1"/>
  <c r="Q219" i="2" l="1"/>
  <c r="S219" i="2" s="1"/>
  <c r="V219" i="2" s="1"/>
  <c r="B263" i="2"/>
  <c r="C263" i="2" s="1"/>
  <c r="R219" i="2" l="1"/>
  <c r="T219" i="2"/>
  <c r="N220" i="2" s="1"/>
  <c r="O220" i="2" s="1"/>
  <c r="H263" i="2"/>
  <c r="D263" i="2"/>
  <c r="P220" i="2" l="1"/>
  <c r="U220" i="2"/>
  <c r="E263" i="2"/>
  <c r="F263" i="2"/>
  <c r="I263" i="2" s="1"/>
  <c r="G263" i="2"/>
  <c r="A264" i="2" s="1"/>
  <c r="Q220" i="2" l="1"/>
  <c r="T220" i="2" s="1"/>
  <c r="N221" i="2" s="1"/>
  <c r="B264" i="2"/>
  <c r="C264" i="2" s="1"/>
  <c r="O221" i="2" l="1"/>
  <c r="U221" i="2" s="1"/>
  <c r="S220" i="2"/>
  <c r="V220" i="2" s="1"/>
  <c r="R220" i="2"/>
  <c r="H264" i="2"/>
  <c r="D264" i="2"/>
  <c r="E264" i="2" l="1"/>
  <c r="P221" i="2"/>
  <c r="F264" i="2"/>
  <c r="I264" i="2" s="1"/>
  <c r="G264" i="2"/>
  <c r="A265" i="2" s="1"/>
  <c r="Q221" i="2" l="1"/>
  <c r="R221" i="2" s="1"/>
  <c r="B265" i="2"/>
  <c r="C265" i="2" s="1"/>
  <c r="T221" i="2" l="1"/>
  <c r="N222" i="2" s="1"/>
  <c r="O222" i="2" s="1"/>
  <c r="U222" i="2" s="1"/>
  <c r="S221" i="2"/>
  <c r="V221" i="2" s="1"/>
  <c r="H265" i="2"/>
  <c r="D265" i="2"/>
  <c r="P222" i="2" l="1"/>
  <c r="E265" i="2"/>
  <c r="F265" i="2"/>
  <c r="I265" i="2" s="1"/>
  <c r="G265" i="2"/>
  <c r="A266" i="2" s="1"/>
  <c r="Q222" i="2" l="1"/>
  <c r="T222" i="2" s="1"/>
  <c r="N223" i="2" s="1"/>
  <c r="B266" i="2"/>
  <c r="C266" i="2" s="1"/>
  <c r="O223" i="2" l="1"/>
  <c r="U223" i="2" s="1"/>
  <c r="S222" i="2"/>
  <c r="V222" i="2" s="1"/>
  <c r="R222" i="2"/>
  <c r="H266" i="2"/>
  <c r="D266" i="2"/>
  <c r="P223" i="2" l="1"/>
  <c r="E266" i="2"/>
  <c r="F266" i="2"/>
  <c r="I266" i="2" s="1"/>
  <c r="G266" i="2"/>
  <c r="A267" i="2" s="1"/>
  <c r="Q223" i="2" l="1"/>
  <c r="T223" i="2" s="1"/>
  <c r="N224" i="2" s="1"/>
  <c r="B267" i="2"/>
  <c r="C267" i="2" s="1"/>
  <c r="O224" i="2" l="1"/>
  <c r="U224" i="2" s="1"/>
  <c r="S223" i="2"/>
  <c r="V223" i="2" s="1"/>
  <c r="R223" i="2"/>
  <c r="H267" i="2"/>
  <c r="D267" i="2"/>
  <c r="P224" i="2" l="1"/>
  <c r="E267" i="2"/>
  <c r="F267" i="2"/>
  <c r="I267" i="2" s="1"/>
  <c r="G267" i="2"/>
  <c r="A268" i="2" s="1"/>
  <c r="Q224" i="2" l="1"/>
  <c r="T224" i="2" s="1"/>
  <c r="N225" i="2" s="1"/>
  <c r="B268" i="2"/>
  <c r="C268" i="2" s="1"/>
  <c r="O225" i="2" l="1"/>
  <c r="S224" i="2"/>
  <c r="V224" i="2" s="1"/>
  <c r="R224" i="2"/>
  <c r="H268" i="2"/>
  <c r="D268" i="2"/>
  <c r="P225" i="2" l="1"/>
  <c r="U225" i="2"/>
  <c r="E268" i="2"/>
  <c r="F268" i="2"/>
  <c r="I268" i="2" s="1"/>
  <c r="G268" i="2"/>
  <c r="A269" i="2" s="1"/>
  <c r="Q225" i="2" l="1"/>
  <c r="T225" i="2" s="1"/>
  <c r="N226" i="2" s="1"/>
  <c r="B269" i="2"/>
  <c r="C269" i="2" s="1"/>
  <c r="O226" i="2" l="1"/>
  <c r="U226" i="2" s="1"/>
  <c r="S225" i="2"/>
  <c r="V225" i="2" s="1"/>
  <c r="R225" i="2"/>
  <c r="H269" i="2"/>
  <c r="D269" i="2"/>
  <c r="P226" i="2" l="1"/>
  <c r="E269" i="2"/>
  <c r="F269" i="2"/>
  <c r="I269" i="2" s="1"/>
  <c r="G269" i="2"/>
  <c r="A270" i="2" s="1"/>
  <c r="Q226" i="2" l="1"/>
  <c r="T226" i="2" s="1"/>
  <c r="N227" i="2" s="1"/>
  <c r="B270" i="2"/>
  <c r="C270" i="2" s="1"/>
  <c r="O227" i="2" l="1"/>
  <c r="U227" i="2" s="1"/>
  <c r="S226" i="2"/>
  <c r="V226" i="2" s="1"/>
  <c r="R226" i="2"/>
  <c r="H270" i="2"/>
  <c r="D270" i="2"/>
  <c r="P227" i="2" l="1"/>
  <c r="E270" i="2"/>
  <c r="F270" i="2"/>
  <c r="I270" i="2" s="1"/>
  <c r="G270" i="2"/>
  <c r="A271" i="2" s="1"/>
  <c r="Q227" i="2" l="1"/>
  <c r="T227" i="2" s="1"/>
  <c r="N228" i="2" s="1"/>
  <c r="B271" i="2"/>
  <c r="C271" i="2" s="1"/>
  <c r="O228" i="2" l="1"/>
  <c r="S227" i="2"/>
  <c r="V227" i="2" s="1"/>
  <c r="R227" i="2"/>
  <c r="H271" i="2"/>
  <c r="D271" i="2"/>
  <c r="E271" i="2" l="1"/>
  <c r="P228" i="2"/>
  <c r="U228" i="2"/>
  <c r="F271" i="2"/>
  <c r="I271" i="2" s="1"/>
  <c r="G271" i="2"/>
  <c r="A272" i="2" s="1"/>
  <c r="Q228" i="2" l="1"/>
  <c r="S228" i="2" s="1"/>
  <c r="V228" i="2" s="1"/>
  <c r="B272" i="2"/>
  <c r="C272" i="2" s="1"/>
  <c r="R228" i="2" l="1"/>
  <c r="T228" i="2"/>
  <c r="N229" i="2" s="1"/>
  <c r="O229" i="2" s="1"/>
  <c r="U229" i="2" s="1"/>
  <c r="H272" i="2"/>
  <c r="D272" i="2"/>
  <c r="E272" i="2" l="1"/>
  <c r="P229" i="2"/>
  <c r="F272" i="2"/>
  <c r="I272" i="2" s="1"/>
  <c r="G272" i="2"/>
  <c r="A273" i="2" s="1"/>
  <c r="Q229" i="2" l="1"/>
  <c r="T229" i="2" s="1"/>
  <c r="N230" i="2" s="1"/>
  <c r="B273" i="2"/>
  <c r="C273" i="2" s="1"/>
  <c r="O230" i="2" l="1"/>
  <c r="U230" i="2" s="1"/>
  <c r="S229" i="2"/>
  <c r="V229" i="2" s="1"/>
  <c r="R229" i="2"/>
  <c r="H273" i="2"/>
  <c r="D273" i="2"/>
  <c r="P230" i="2" l="1"/>
  <c r="E273" i="2"/>
  <c r="F273" i="2"/>
  <c r="I273" i="2" s="1"/>
  <c r="G273" i="2"/>
  <c r="A274" i="2" s="1"/>
  <c r="Q230" i="2" l="1"/>
  <c r="S230" i="2" s="1"/>
  <c r="V230" i="2" s="1"/>
  <c r="B274" i="2"/>
  <c r="C274" i="2" s="1"/>
  <c r="R230" i="2" l="1"/>
  <c r="T230" i="2"/>
  <c r="N231" i="2" s="1"/>
  <c r="O231" i="2" s="1"/>
  <c r="H274" i="2"/>
  <c r="D274" i="2"/>
  <c r="E274" i="2" l="1"/>
  <c r="P231" i="2"/>
  <c r="U231" i="2"/>
  <c r="F274" i="2"/>
  <c r="I274" i="2" s="1"/>
  <c r="G274" i="2"/>
  <c r="A275" i="2" s="1"/>
  <c r="Q231" i="2" l="1"/>
  <c r="T231" i="2" s="1"/>
  <c r="N232" i="2" s="1"/>
  <c r="B275" i="2"/>
  <c r="C275" i="2" s="1"/>
  <c r="O232" i="2" l="1"/>
  <c r="S231" i="2"/>
  <c r="V231" i="2" s="1"/>
  <c r="R231" i="2"/>
  <c r="H275" i="2"/>
  <c r="D275" i="2"/>
  <c r="P232" i="2" l="1"/>
  <c r="U232" i="2"/>
  <c r="E275" i="2"/>
  <c r="F275" i="2"/>
  <c r="I275" i="2" s="1"/>
  <c r="G275" i="2"/>
  <c r="A276" i="2" s="1"/>
  <c r="Q232" i="2" l="1"/>
  <c r="T232" i="2" s="1"/>
  <c r="N233" i="2" s="1"/>
  <c r="B276" i="2"/>
  <c r="C276" i="2" s="1"/>
  <c r="O233" i="2" l="1"/>
  <c r="S232" i="2"/>
  <c r="V232" i="2" s="1"/>
  <c r="R232" i="2"/>
  <c r="H276" i="2"/>
  <c r="D276" i="2"/>
  <c r="E276" i="2" l="1"/>
  <c r="P233" i="2"/>
  <c r="U233" i="2"/>
  <c r="F276" i="2"/>
  <c r="I276" i="2" s="1"/>
  <c r="G276" i="2"/>
  <c r="A277" i="2" s="1"/>
  <c r="Q233" i="2" l="1"/>
  <c r="T233" i="2" s="1"/>
  <c r="N234" i="2" s="1"/>
  <c r="B277" i="2"/>
  <c r="C277" i="2" s="1"/>
  <c r="O234" i="2" l="1"/>
  <c r="S233" i="2"/>
  <c r="V233" i="2" s="1"/>
  <c r="R233" i="2"/>
  <c r="H277" i="2"/>
  <c r="D277" i="2"/>
  <c r="E277" i="2" l="1"/>
  <c r="P234" i="2"/>
  <c r="U234" i="2"/>
  <c r="F277" i="2"/>
  <c r="I277" i="2" s="1"/>
  <c r="G277" i="2"/>
  <c r="A278" i="2" s="1"/>
  <c r="Q234" i="2" l="1"/>
  <c r="S234" i="2" s="1"/>
  <c r="V234" i="2" s="1"/>
  <c r="B278" i="2"/>
  <c r="C278" i="2" s="1"/>
  <c r="R234" i="2" l="1"/>
  <c r="T234" i="2"/>
  <c r="N235" i="2" s="1"/>
  <c r="O235" i="2" s="1"/>
  <c r="U235" i="2" s="1"/>
  <c r="H278" i="2"/>
  <c r="D278" i="2"/>
  <c r="P235" i="2" l="1"/>
  <c r="E278" i="2"/>
  <c r="F278" i="2"/>
  <c r="I278" i="2" s="1"/>
  <c r="G278" i="2"/>
  <c r="A279" i="2" s="1"/>
  <c r="Q235" i="2" l="1"/>
  <c r="T235" i="2" s="1"/>
  <c r="N236" i="2" s="1"/>
  <c r="B279" i="2"/>
  <c r="C279" i="2" s="1"/>
  <c r="O236" i="2" l="1"/>
  <c r="U236" i="2" s="1"/>
  <c r="S235" i="2"/>
  <c r="V235" i="2" s="1"/>
  <c r="R235" i="2"/>
  <c r="H279" i="2"/>
  <c r="D279" i="2"/>
  <c r="E279" i="2" l="1"/>
  <c r="P236" i="2"/>
  <c r="F279" i="2"/>
  <c r="I279" i="2" s="1"/>
  <c r="G279" i="2"/>
  <c r="A280" i="2" s="1"/>
  <c r="Q236" i="2" l="1"/>
  <c r="S236" i="2" s="1"/>
  <c r="V236" i="2" s="1"/>
  <c r="B280" i="2"/>
  <c r="C280" i="2" s="1"/>
  <c r="R236" i="2" l="1"/>
  <c r="T236" i="2"/>
  <c r="N237" i="2" s="1"/>
  <c r="O237" i="2" s="1"/>
  <c r="H280" i="2"/>
  <c r="D280" i="2"/>
  <c r="P237" i="2" l="1"/>
  <c r="U237" i="2"/>
  <c r="E280" i="2"/>
  <c r="F280" i="2"/>
  <c r="I280" i="2" s="1"/>
  <c r="G280" i="2"/>
  <c r="A281" i="2" s="1"/>
  <c r="Q237" i="2" l="1"/>
  <c r="S237" i="2" s="1"/>
  <c r="V237" i="2" s="1"/>
  <c r="B281" i="2"/>
  <c r="C281" i="2" s="1"/>
  <c r="R237" i="2" l="1"/>
  <c r="T237" i="2"/>
  <c r="N238" i="2" s="1"/>
  <c r="O238" i="2" s="1"/>
  <c r="U238" i="2" s="1"/>
  <c r="H281" i="2"/>
  <c r="D281" i="2"/>
  <c r="P238" i="2" l="1"/>
  <c r="E281" i="2"/>
  <c r="F281" i="2"/>
  <c r="I281" i="2" s="1"/>
  <c r="G281" i="2"/>
  <c r="A282" i="2" s="1"/>
  <c r="Q238" i="2" l="1"/>
  <c r="T238" i="2" s="1"/>
  <c r="N239" i="2" s="1"/>
  <c r="B282" i="2"/>
  <c r="C282" i="2" s="1"/>
  <c r="O239" i="2" l="1"/>
  <c r="U239" i="2" s="1"/>
  <c r="S238" i="2"/>
  <c r="V238" i="2" s="1"/>
  <c r="R238" i="2"/>
  <c r="H282" i="2"/>
  <c r="D282" i="2"/>
  <c r="E282" i="2" l="1"/>
  <c r="P239" i="2"/>
  <c r="F282" i="2"/>
  <c r="I282" i="2" s="1"/>
  <c r="G282" i="2"/>
  <c r="A283" i="2" s="1"/>
  <c r="Q239" i="2" l="1"/>
  <c r="T239" i="2" s="1"/>
  <c r="N240" i="2" s="1"/>
  <c r="B283" i="2"/>
  <c r="C283" i="2" s="1"/>
  <c r="O240" i="2" l="1"/>
  <c r="U240" i="2" s="1"/>
  <c r="S239" i="2"/>
  <c r="V239" i="2" s="1"/>
  <c r="R239" i="2"/>
  <c r="H283" i="2"/>
  <c r="D283" i="2"/>
  <c r="E283" i="2" l="1"/>
  <c r="P240" i="2"/>
  <c r="F283" i="2"/>
  <c r="I283" i="2" s="1"/>
  <c r="G283" i="2"/>
  <c r="A284" i="2" s="1"/>
  <c r="Q240" i="2" l="1"/>
  <c r="S240" i="2" s="1"/>
  <c r="V240" i="2" s="1"/>
  <c r="B284" i="2"/>
  <c r="C284" i="2" s="1"/>
  <c r="R240" i="2" l="1"/>
  <c r="T240" i="2"/>
  <c r="N241" i="2" s="1"/>
  <c r="O241" i="2" s="1"/>
  <c r="U241" i="2" s="1"/>
  <c r="H284" i="2"/>
  <c r="D284" i="2"/>
  <c r="E284" i="2" l="1"/>
  <c r="P241" i="2"/>
  <c r="F284" i="2"/>
  <c r="I284" i="2" s="1"/>
  <c r="G284" i="2"/>
  <c r="A285" i="2" s="1"/>
  <c r="Q241" i="2" l="1"/>
  <c r="T241" i="2" s="1"/>
  <c r="N242" i="2" s="1"/>
  <c r="B285" i="2"/>
  <c r="C285" i="2" s="1"/>
  <c r="O242" i="2" l="1"/>
  <c r="S241" i="2"/>
  <c r="V241" i="2" s="1"/>
  <c r="R241" i="2"/>
  <c r="H285" i="2"/>
  <c r="D285" i="2"/>
  <c r="P242" i="2" l="1"/>
  <c r="U242" i="2"/>
  <c r="E285" i="2"/>
  <c r="F285" i="2"/>
  <c r="I285" i="2" s="1"/>
  <c r="G285" i="2"/>
  <c r="A286" i="2" s="1"/>
  <c r="Q242" i="2" l="1"/>
  <c r="S242" i="2" s="1"/>
  <c r="V242" i="2" s="1"/>
  <c r="B286" i="2"/>
  <c r="C286" i="2" s="1"/>
  <c r="R242" i="2" l="1"/>
  <c r="T242" i="2"/>
  <c r="N243" i="2" s="1"/>
  <c r="O243" i="2" s="1"/>
  <c r="U243" i="2" s="1"/>
  <c r="H286" i="2"/>
  <c r="D286" i="2"/>
  <c r="E286" i="2" l="1"/>
  <c r="P243" i="2"/>
  <c r="F286" i="2"/>
  <c r="I286" i="2" s="1"/>
  <c r="G286" i="2"/>
  <c r="A287" i="2" s="1"/>
  <c r="Q243" i="2" l="1"/>
  <c r="S243" i="2" s="1"/>
  <c r="V243" i="2" s="1"/>
  <c r="B287" i="2"/>
  <c r="C287" i="2" s="1"/>
  <c r="T243" i="2" l="1"/>
  <c r="N244" i="2" s="1"/>
  <c r="O244" i="2" s="1"/>
  <c r="U244" i="2" s="1"/>
  <c r="R243" i="2"/>
  <c r="H287" i="2"/>
  <c r="D287" i="2"/>
  <c r="E287" i="2" l="1"/>
  <c r="P244" i="2"/>
  <c r="F287" i="2"/>
  <c r="I287" i="2" s="1"/>
  <c r="G287" i="2"/>
  <c r="A288" i="2" s="1"/>
  <c r="Q244" i="2" l="1"/>
  <c r="T244" i="2" s="1"/>
  <c r="N245" i="2" s="1"/>
  <c r="B288" i="2"/>
  <c r="C288" i="2" s="1"/>
  <c r="O245" i="2" l="1"/>
  <c r="U245" i="2" s="1"/>
  <c r="S244" i="2"/>
  <c r="V244" i="2" s="1"/>
  <c r="R244" i="2"/>
  <c r="H288" i="2"/>
  <c r="D288" i="2"/>
  <c r="E288" i="2" l="1"/>
  <c r="P245" i="2"/>
  <c r="F288" i="2"/>
  <c r="I288" i="2" s="1"/>
  <c r="G288" i="2"/>
  <c r="A289" i="2" s="1"/>
  <c r="Q245" i="2" l="1"/>
  <c r="T245" i="2" s="1"/>
  <c r="N246" i="2" s="1"/>
  <c r="B289" i="2"/>
  <c r="C289" i="2" s="1"/>
  <c r="O246" i="2" l="1"/>
  <c r="U246" i="2" s="1"/>
  <c r="S245" i="2"/>
  <c r="V245" i="2" s="1"/>
  <c r="R245" i="2"/>
  <c r="H289" i="2"/>
  <c r="D289" i="2"/>
  <c r="E289" i="2" l="1"/>
  <c r="P246" i="2"/>
  <c r="F289" i="2"/>
  <c r="I289" i="2" s="1"/>
  <c r="G289" i="2"/>
  <c r="A290" i="2" s="1"/>
  <c r="Q246" i="2" l="1"/>
  <c r="T246" i="2" s="1"/>
  <c r="N247" i="2" s="1"/>
  <c r="B290" i="2"/>
  <c r="C290" i="2" s="1"/>
  <c r="O247" i="2" l="1"/>
  <c r="S246" i="2"/>
  <c r="V246" i="2" s="1"/>
  <c r="R246" i="2"/>
  <c r="H290" i="2"/>
  <c r="D290" i="2"/>
  <c r="E290" i="2" l="1"/>
  <c r="P247" i="2"/>
  <c r="U247" i="2"/>
  <c r="F290" i="2"/>
  <c r="I290" i="2" s="1"/>
  <c r="G290" i="2"/>
  <c r="A291" i="2" s="1"/>
  <c r="Q247" i="2" l="1"/>
  <c r="T247" i="2" s="1"/>
  <c r="N248" i="2" s="1"/>
  <c r="B291" i="2"/>
  <c r="C291" i="2" s="1"/>
  <c r="O248" i="2" l="1"/>
  <c r="S247" i="2"/>
  <c r="V247" i="2" s="1"/>
  <c r="R247" i="2"/>
  <c r="H291" i="2"/>
  <c r="D291" i="2"/>
  <c r="P248" i="2" l="1"/>
  <c r="U248" i="2"/>
  <c r="E291" i="2"/>
  <c r="F291" i="2"/>
  <c r="I291" i="2" s="1"/>
  <c r="G291" i="2"/>
  <c r="A292" i="2" s="1"/>
  <c r="Q248" i="2" l="1"/>
  <c r="S248" i="2" s="1"/>
  <c r="V248" i="2" s="1"/>
  <c r="B292" i="2"/>
  <c r="C292" i="2" s="1"/>
  <c r="R248" i="2" l="1"/>
  <c r="T248" i="2"/>
  <c r="N249" i="2" s="1"/>
  <c r="O249" i="2" s="1"/>
  <c r="H292" i="2"/>
  <c r="D292" i="2"/>
  <c r="P249" i="2" l="1"/>
  <c r="U249" i="2"/>
  <c r="E292" i="2"/>
  <c r="F292" i="2"/>
  <c r="I292" i="2" s="1"/>
  <c r="G292" i="2"/>
  <c r="A293" i="2" s="1"/>
  <c r="Q249" i="2" l="1"/>
  <c r="T249" i="2" s="1"/>
  <c r="N250" i="2" s="1"/>
  <c r="B293" i="2"/>
  <c r="C293" i="2" s="1"/>
  <c r="O250" i="2" l="1"/>
  <c r="S249" i="2"/>
  <c r="V249" i="2" s="1"/>
  <c r="R249" i="2"/>
  <c r="H293" i="2"/>
  <c r="D293" i="2"/>
  <c r="E293" i="2" l="1"/>
  <c r="P250" i="2"/>
  <c r="U250" i="2"/>
  <c r="F293" i="2"/>
  <c r="I293" i="2" s="1"/>
  <c r="G293" i="2"/>
  <c r="A294" i="2" s="1"/>
  <c r="Q250" i="2" l="1"/>
  <c r="T250" i="2" s="1"/>
  <c r="N251" i="2" s="1"/>
  <c r="B294" i="2"/>
  <c r="C294" i="2" s="1"/>
  <c r="O251" i="2" l="1"/>
  <c r="S250" i="2"/>
  <c r="V250" i="2" s="1"/>
  <c r="R250" i="2"/>
  <c r="H294" i="2"/>
  <c r="D294" i="2"/>
  <c r="P251" i="2" l="1"/>
  <c r="U251" i="2"/>
  <c r="E294" i="2"/>
  <c r="F294" i="2"/>
  <c r="I294" i="2" s="1"/>
  <c r="G294" i="2"/>
  <c r="A295" i="2" s="1"/>
  <c r="Q251" i="2" l="1"/>
  <c r="T251" i="2" s="1"/>
  <c r="N252" i="2" s="1"/>
  <c r="B295" i="2"/>
  <c r="C295" i="2" s="1"/>
  <c r="O252" i="2" l="1"/>
  <c r="S251" i="2"/>
  <c r="V251" i="2" s="1"/>
  <c r="R251" i="2"/>
  <c r="H295" i="2"/>
  <c r="D295" i="2"/>
  <c r="P252" i="2" l="1"/>
  <c r="U252" i="2"/>
  <c r="E295" i="2"/>
  <c r="F295" i="2"/>
  <c r="I295" i="2" s="1"/>
  <c r="G295" i="2"/>
  <c r="A296" i="2" s="1"/>
  <c r="Q252" i="2" l="1"/>
  <c r="S252" i="2" s="1"/>
  <c r="V252" i="2" s="1"/>
  <c r="B296" i="2"/>
  <c r="C296" i="2" s="1"/>
  <c r="R252" i="2" l="1"/>
  <c r="T252" i="2"/>
  <c r="N253" i="2" s="1"/>
  <c r="O253" i="2" s="1"/>
  <c r="H296" i="2"/>
  <c r="D296" i="2"/>
  <c r="P253" i="2" l="1"/>
  <c r="U253" i="2"/>
  <c r="E296" i="2"/>
  <c r="F296" i="2"/>
  <c r="I296" i="2" s="1"/>
  <c r="G296" i="2"/>
  <c r="A297" i="2" s="1"/>
  <c r="Q253" i="2" l="1"/>
  <c r="T253" i="2" s="1"/>
  <c r="N254" i="2" s="1"/>
  <c r="B297" i="2"/>
  <c r="C297" i="2" s="1"/>
  <c r="O254" i="2" l="1"/>
  <c r="U254" i="2" s="1"/>
  <c r="S253" i="2"/>
  <c r="V253" i="2" s="1"/>
  <c r="R253" i="2"/>
  <c r="H297" i="2"/>
  <c r="D297" i="2"/>
  <c r="P254" i="2" l="1"/>
  <c r="E297" i="2"/>
  <c r="F297" i="2"/>
  <c r="I297" i="2" s="1"/>
  <c r="G297" i="2"/>
  <c r="A298" i="2" s="1"/>
  <c r="Q254" i="2" l="1"/>
  <c r="S254" i="2" s="1"/>
  <c r="V254" i="2" s="1"/>
  <c r="B298" i="2"/>
  <c r="C298" i="2" s="1"/>
  <c r="T254" i="2" l="1"/>
  <c r="N255" i="2" s="1"/>
  <c r="O255" i="2" s="1"/>
  <c r="R254" i="2"/>
  <c r="H298" i="2"/>
  <c r="D298" i="2"/>
  <c r="E298" i="2" l="1"/>
  <c r="P255" i="2"/>
  <c r="U255" i="2"/>
  <c r="F298" i="2"/>
  <c r="I298" i="2" s="1"/>
  <c r="G298" i="2"/>
  <c r="A299" i="2" s="1"/>
  <c r="Q255" i="2" l="1"/>
  <c r="T255" i="2" s="1"/>
  <c r="N256" i="2" s="1"/>
  <c r="B299" i="2"/>
  <c r="C299" i="2" s="1"/>
  <c r="O256" i="2" l="1"/>
  <c r="U256" i="2" s="1"/>
  <c r="S255" i="2"/>
  <c r="V255" i="2" s="1"/>
  <c r="R255" i="2"/>
  <c r="H299" i="2"/>
  <c r="D299" i="2"/>
  <c r="P256" i="2" l="1"/>
  <c r="E299" i="2"/>
  <c r="F299" i="2"/>
  <c r="I299" i="2" s="1"/>
  <c r="G299" i="2"/>
  <c r="A300" i="2" s="1"/>
  <c r="Q256" i="2" l="1"/>
  <c r="S256" i="2" s="1"/>
  <c r="V256" i="2" s="1"/>
  <c r="B300" i="2"/>
  <c r="C300" i="2" s="1"/>
  <c r="T256" i="2" l="1"/>
  <c r="N257" i="2" s="1"/>
  <c r="O257" i="2" s="1"/>
  <c r="R256" i="2"/>
  <c r="H300" i="2"/>
  <c r="D300" i="2"/>
  <c r="P257" i="2" l="1"/>
  <c r="U257" i="2"/>
  <c r="E300" i="2"/>
  <c r="F300" i="2"/>
  <c r="I300" i="2" s="1"/>
  <c r="G300" i="2"/>
  <c r="A301" i="2" s="1"/>
  <c r="Q257" i="2" l="1"/>
  <c r="T257" i="2" s="1"/>
  <c r="N258" i="2" s="1"/>
  <c r="B301" i="2"/>
  <c r="C301" i="2" s="1"/>
  <c r="O258" i="2" l="1"/>
  <c r="U258" i="2" s="1"/>
  <c r="S257" i="2"/>
  <c r="V257" i="2" s="1"/>
  <c r="R257" i="2"/>
  <c r="H301" i="2"/>
  <c r="D301" i="2"/>
  <c r="P258" i="2" l="1"/>
  <c r="E301" i="2"/>
  <c r="F301" i="2"/>
  <c r="I301" i="2" s="1"/>
  <c r="G301" i="2"/>
  <c r="A302" i="2" s="1"/>
  <c r="Q258" i="2" l="1"/>
  <c r="T258" i="2" s="1"/>
  <c r="N259" i="2" s="1"/>
  <c r="B302" i="2"/>
  <c r="C302" i="2" s="1"/>
  <c r="O259" i="2" l="1"/>
  <c r="U259" i="2" s="1"/>
  <c r="S258" i="2"/>
  <c r="V258" i="2" s="1"/>
  <c r="R258" i="2"/>
  <c r="H302" i="2"/>
  <c r="D302" i="2"/>
  <c r="P259" i="2" l="1"/>
  <c r="E302" i="2"/>
  <c r="F302" i="2"/>
  <c r="I302" i="2" s="1"/>
  <c r="G302" i="2"/>
  <c r="A303" i="2" s="1"/>
  <c r="Q259" i="2" l="1"/>
  <c r="S259" i="2" s="1"/>
  <c r="V259" i="2" s="1"/>
  <c r="B303" i="2"/>
  <c r="C303" i="2" s="1"/>
  <c r="R259" i="2" l="1"/>
  <c r="T259" i="2"/>
  <c r="N260" i="2" s="1"/>
  <c r="O260" i="2" s="1"/>
  <c r="U260" i="2" s="1"/>
  <c r="H303" i="2"/>
  <c r="D303" i="2"/>
  <c r="P260" i="2" l="1"/>
  <c r="E303" i="2"/>
  <c r="F303" i="2"/>
  <c r="I303" i="2" s="1"/>
  <c r="G303" i="2"/>
  <c r="A304" i="2" s="1"/>
  <c r="Q260" i="2" l="1"/>
  <c r="S260" i="2" s="1"/>
  <c r="V260" i="2" s="1"/>
  <c r="B304" i="2"/>
  <c r="C304" i="2" s="1"/>
  <c r="T260" i="2" l="1"/>
  <c r="N261" i="2" s="1"/>
  <c r="O261" i="2" s="1"/>
  <c r="R260" i="2"/>
  <c r="H304" i="2"/>
  <c r="D304" i="2"/>
  <c r="U261" i="2" l="1"/>
  <c r="E304" i="2"/>
  <c r="P261" i="2"/>
  <c r="F304" i="2"/>
  <c r="I304" i="2" s="1"/>
  <c r="G304" i="2"/>
  <c r="A305" i="2" s="1"/>
  <c r="Q261" i="2" l="1"/>
  <c r="S261" i="2" s="1"/>
  <c r="V261" i="2" s="1"/>
  <c r="B305" i="2"/>
  <c r="C305" i="2" s="1"/>
  <c r="T261" i="2" l="1"/>
  <c r="N262" i="2" s="1"/>
  <c r="H305" i="2"/>
  <c r="R261" i="2"/>
  <c r="D305" i="2"/>
  <c r="O262" i="2" l="1"/>
  <c r="E305" i="2"/>
  <c r="F305" i="2"/>
  <c r="I305" i="2" s="1"/>
  <c r="G305" i="2"/>
  <c r="A306" i="2" s="1"/>
  <c r="P262" i="2" l="1"/>
  <c r="U262" i="2"/>
  <c r="B306" i="2"/>
  <c r="C306" i="2" s="1"/>
  <c r="Q262" i="2" l="1"/>
  <c r="S262" i="2" s="1"/>
  <c r="V262" i="2" s="1"/>
  <c r="H306" i="2"/>
  <c r="D306" i="2"/>
  <c r="R262" i="2" l="1"/>
  <c r="T262" i="2"/>
  <c r="N263" i="2" s="1"/>
  <c r="O263" i="2" s="1"/>
  <c r="U263" i="2" s="1"/>
  <c r="E306" i="2"/>
  <c r="F306" i="2"/>
  <c r="I306" i="2" s="1"/>
  <c r="G306" i="2"/>
  <c r="A307" i="2" s="1"/>
  <c r="P263" i="2" l="1"/>
  <c r="B307" i="2"/>
  <c r="C307" i="2" s="1"/>
  <c r="Q263" i="2" l="1"/>
  <c r="S263" i="2" s="1"/>
  <c r="V263" i="2" s="1"/>
  <c r="H307" i="2"/>
  <c r="D307" i="2"/>
  <c r="T263" i="2" l="1"/>
  <c r="N264" i="2" s="1"/>
  <c r="O264" i="2" s="1"/>
  <c r="R263" i="2"/>
  <c r="E307" i="2"/>
  <c r="F307" i="2"/>
  <c r="I307" i="2" s="1"/>
  <c r="G307" i="2"/>
  <c r="A308" i="2" s="1"/>
  <c r="P264" i="2" l="1"/>
  <c r="U264" i="2"/>
  <c r="B308" i="2"/>
  <c r="C308" i="2" s="1"/>
  <c r="Q264" i="2" l="1"/>
  <c r="T264" i="2" s="1"/>
  <c r="N265" i="2" s="1"/>
  <c r="H308" i="2"/>
  <c r="D308" i="2"/>
  <c r="E308" i="2" l="1"/>
  <c r="O265" i="2"/>
  <c r="S264" i="2"/>
  <c r="V264" i="2" s="1"/>
  <c r="R264" i="2"/>
  <c r="F308" i="2"/>
  <c r="I308" i="2" s="1"/>
  <c r="G308" i="2"/>
  <c r="A309" i="2" s="1"/>
  <c r="P265" i="2" l="1"/>
  <c r="U265" i="2"/>
  <c r="B309" i="2"/>
  <c r="C309" i="2" s="1"/>
  <c r="Q265" i="2" l="1"/>
  <c r="T265" i="2" s="1"/>
  <c r="N266" i="2" s="1"/>
  <c r="H309" i="2"/>
  <c r="D309" i="2"/>
  <c r="O266" i="2" l="1"/>
  <c r="U266" i="2" s="1"/>
  <c r="S265" i="2"/>
  <c r="V265" i="2" s="1"/>
  <c r="R265" i="2"/>
  <c r="E309" i="2"/>
  <c r="F309" i="2"/>
  <c r="I309" i="2" s="1"/>
  <c r="G309" i="2"/>
  <c r="A310" i="2" s="1"/>
  <c r="P266" i="2" l="1"/>
  <c r="B310" i="2"/>
  <c r="C310" i="2" s="1"/>
  <c r="Q266" i="2" l="1"/>
  <c r="T266" i="2" s="1"/>
  <c r="N267" i="2" s="1"/>
  <c r="H310" i="2"/>
  <c r="D310" i="2"/>
  <c r="O267" i="2" l="1"/>
  <c r="U267" i="2" s="1"/>
  <c r="S266" i="2"/>
  <c r="V266" i="2" s="1"/>
  <c r="R266" i="2"/>
  <c r="E310" i="2"/>
  <c r="F310" i="2"/>
  <c r="I310" i="2" s="1"/>
  <c r="G310" i="2"/>
  <c r="A311" i="2" s="1"/>
  <c r="P267" i="2" l="1"/>
  <c r="B311" i="2"/>
  <c r="C311" i="2" s="1"/>
  <c r="Q267" i="2" l="1"/>
  <c r="S267" i="2" s="1"/>
  <c r="V267" i="2" s="1"/>
  <c r="H311" i="2"/>
  <c r="D311" i="2"/>
  <c r="R267" i="2" l="1"/>
  <c r="T267" i="2"/>
  <c r="N268" i="2" s="1"/>
  <c r="O268" i="2" s="1"/>
  <c r="U268" i="2" s="1"/>
  <c r="E311" i="2"/>
  <c r="F311" i="2"/>
  <c r="I311" i="2" s="1"/>
  <c r="G311" i="2"/>
  <c r="A312" i="2" s="1"/>
  <c r="P268" i="2" l="1"/>
  <c r="B312" i="2"/>
  <c r="C312" i="2" s="1"/>
  <c r="Q268" i="2" l="1"/>
  <c r="T268" i="2" s="1"/>
  <c r="N269" i="2" s="1"/>
  <c r="H312" i="2"/>
  <c r="D312" i="2"/>
  <c r="O269" i="2" l="1"/>
  <c r="U269" i="2" s="1"/>
  <c r="S268" i="2"/>
  <c r="V268" i="2" s="1"/>
  <c r="R268" i="2"/>
  <c r="E312" i="2"/>
  <c r="F312" i="2"/>
  <c r="I312" i="2" s="1"/>
  <c r="G312" i="2"/>
  <c r="A313" i="2" s="1"/>
  <c r="P269" i="2" l="1"/>
  <c r="B313" i="2"/>
  <c r="C313" i="2" s="1"/>
  <c r="Q269" i="2" l="1"/>
  <c r="T269" i="2" s="1"/>
  <c r="N270" i="2" s="1"/>
  <c r="H313" i="2"/>
  <c r="D313" i="2"/>
  <c r="O270" i="2" l="1"/>
  <c r="S269" i="2"/>
  <c r="V269" i="2" s="1"/>
  <c r="R269" i="2"/>
  <c r="E313" i="2"/>
  <c r="F313" i="2"/>
  <c r="I313" i="2" s="1"/>
  <c r="G313" i="2"/>
  <c r="A314" i="2" s="1"/>
  <c r="P270" i="2" l="1"/>
  <c r="U270" i="2"/>
  <c r="B314" i="2"/>
  <c r="C314" i="2" s="1"/>
  <c r="Q270" i="2" l="1"/>
  <c r="T270" i="2" s="1"/>
  <c r="N271" i="2" s="1"/>
  <c r="H314" i="2"/>
  <c r="D314" i="2"/>
  <c r="O271" i="2" l="1"/>
  <c r="U271" i="2" s="1"/>
  <c r="S270" i="2"/>
  <c r="V270" i="2" s="1"/>
  <c r="R270" i="2"/>
  <c r="E314" i="2"/>
  <c r="F314" i="2"/>
  <c r="I314" i="2" s="1"/>
  <c r="G314" i="2"/>
  <c r="A315" i="2" s="1"/>
  <c r="P271" i="2" l="1"/>
  <c r="B315" i="2"/>
  <c r="C315" i="2" s="1"/>
  <c r="Q271" i="2" l="1"/>
  <c r="T271" i="2" s="1"/>
  <c r="N272" i="2" s="1"/>
  <c r="H315" i="2"/>
  <c r="D315" i="2"/>
  <c r="O272" i="2" l="1"/>
  <c r="S271" i="2"/>
  <c r="V271" i="2" s="1"/>
  <c r="R271" i="2"/>
  <c r="E315" i="2"/>
  <c r="F315" i="2"/>
  <c r="I315" i="2" s="1"/>
  <c r="G315" i="2"/>
  <c r="A316" i="2" s="1"/>
  <c r="P272" i="2" l="1"/>
  <c r="U272" i="2"/>
  <c r="B316" i="2"/>
  <c r="C316" i="2" s="1"/>
  <c r="Q272" i="2" l="1"/>
  <c r="T272" i="2" s="1"/>
  <c r="N273" i="2" s="1"/>
  <c r="H316" i="2"/>
  <c r="D316" i="2"/>
  <c r="O273" i="2" l="1"/>
  <c r="U273" i="2" s="1"/>
  <c r="S272" i="2"/>
  <c r="V272" i="2" s="1"/>
  <c r="R272" i="2"/>
  <c r="E316" i="2"/>
  <c r="F316" i="2"/>
  <c r="I316" i="2" s="1"/>
  <c r="G316" i="2"/>
  <c r="A317" i="2" s="1"/>
  <c r="P273" i="2" l="1"/>
  <c r="B317" i="2"/>
  <c r="C317" i="2" s="1"/>
  <c r="Q273" i="2" l="1"/>
  <c r="T273" i="2" s="1"/>
  <c r="N274" i="2" s="1"/>
  <c r="H317" i="2"/>
  <c r="D317" i="2"/>
  <c r="E317" i="2" l="1"/>
  <c r="O274" i="2"/>
  <c r="U274" i="2" s="1"/>
  <c r="S273" i="2"/>
  <c r="V273" i="2" s="1"/>
  <c r="R273" i="2"/>
  <c r="F317" i="2"/>
  <c r="I317" i="2" s="1"/>
  <c r="G317" i="2"/>
  <c r="A318" i="2" s="1"/>
  <c r="P274" i="2" l="1"/>
  <c r="B318" i="2"/>
  <c r="C318" i="2" s="1"/>
  <c r="Q274" i="2" l="1"/>
  <c r="T274" i="2" s="1"/>
  <c r="N275" i="2" s="1"/>
  <c r="H318" i="2"/>
  <c r="D318" i="2"/>
  <c r="E318" i="2" l="1"/>
  <c r="O275" i="2"/>
  <c r="S274" i="2"/>
  <c r="V274" i="2" s="1"/>
  <c r="R274" i="2"/>
  <c r="F318" i="2"/>
  <c r="I318" i="2" s="1"/>
  <c r="G318" i="2"/>
  <c r="A319" i="2" s="1"/>
  <c r="P275" i="2" l="1"/>
  <c r="U275" i="2"/>
  <c r="B319" i="2"/>
  <c r="C319" i="2" s="1"/>
  <c r="Q275" i="2" l="1"/>
  <c r="T275" i="2" s="1"/>
  <c r="N276" i="2" s="1"/>
  <c r="H319" i="2"/>
  <c r="D319" i="2"/>
  <c r="O276" i="2" l="1"/>
  <c r="S275" i="2"/>
  <c r="V275" i="2" s="1"/>
  <c r="R275" i="2"/>
  <c r="E319" i="2"/>
  <c r="F319" i="2"/>
  <c r="I319" i="2" s="1"/>
  <c r="G319" i="2"/>
  <c r="A320" i="2" s="1"/>
  <c r="P276" i="2" l="1"/>
  <c r="U276" i="2"/>
  <c r="B320" i="2"/>
  <c r="C320" i="2" s="1"/>
  <c r="Q276" i="2" l="1"/>
  <c r="S276" i="2" s="1"/>
  <c r="V276" i="2" s="1"/>
  <c r="H320" i="2"/>
  <c r="D320" i="2"/>
  <c r="R276" i="2" l="1"/>
  <c r="T276" i="2"/>
  <c r="N277" i="2" s="1"/>
  <c r="O277" i="2" s="1"/>
  <c r="E320" i="2"/>
  <c r="F320" i="2"/>
  <c r="I320" i="2" s="1"/>
  <c r="G320" i="2"/>
  <c r="A321" i="2" s="1"/>
  <c r="P277" i="2" l="1"/>
  <c r="U277" i="2"/>
  <c r="B321" i="2"/>
  <c r="C321" i="2" s="1"/>
  <c r="Q277" i="2" l="1"/>
  <c r="S277" i="2" s="1"/>
  <c r="V277" i="2" s="1"/>
  <c r="H321" i="2"/>
  <c r="D321" i="2"/>
  <c r="R277" i="2" l="1"/>
  <c r="T277" i="2"/>
  <c r="N278" i="2" s="1"/>
  <c r="O278" i="2" s="1"/>
  <c r="U278" i="2" s="1"/>
  <c r="E321" i="2"/>
  <c r="F321" i="2"/>
  <c r="I321" i="2" s="1"/>
  <c r="G321" i="2"/>
  <c r="A322" i="2" s="1"/>
  <c r="P278" i="2" l="1"/>
  <c r="B322" i="2"/>
  <c r="C322" i="2" s="1"/>
  <c r="Q278" i="2" l="1"/>
  <c r="S278" i="2" s="1"/>
  <c r="V278" i="2" s="1"/>
  <c r="H322" i="2"/>
  <c r="D322" i="2"/>
  <c r="R278" i="2" l="1"/>
  <c r="T278" i="2"/>
  <c r="N279" i="2" s="1"/>
  <c r="O279" i="2" s="1"/>
  <c r="E322" i="2"/>
  <c r="F322" i="2"/>
  <c r="I322" i="2" s="1"/>
  <c r="G322" i="2"/>
  <c r="A323" i="2" s="1"/>
  <c r="P279" i="2" l="1"/>
  <c r="U279" i="2"/>
  <c r="B323" i="2"/>
  <c r="C323" i="2" s="1"/>
  <c r="Q279" i="2" l="1"/>
  <c r="T279" i="2" s="1"/>
  <c r="N280" i="2" s="1"/>
  <c r="H323" i="2"/>
  <c r="D323" i="2"/>
  <c r="E323" i="2" l="1"/>
  <c r="O280" i="2"/>
  <c r="U280" i="2" s="1"/>
  <c r="S279" i="2"/>
  <c r="V279" i="2" s="1"/>
  <c r="R279" i="2"/>
  <c r="F323" i="2"/>
  <c r="I323" i="2" s="1"/>
  <c r="G323" i="2"/>
  <c r="A324" i="2" s="1"/>
  <c r="P280" i="2" l="1"/>
  <c r="B324" i="2"/>
  <c r="C324" i="2" s="1"/>
  <c r="Q280" i="2" l="1"/>
  <c r="S280" i="2" s="1"/>
  <c r="V280" i="2" s="1"/>
  <c r="H324" i="2"/>
  <c r="D324" i="2"/>
  <c r="E324" i="2" l="1"/>
  <c r="R280" i="2"/>
  <c r="T280" i="2"/>
  <c r="N281" i="2" s="1"/>
  <c r="O281" i="2" s="1"/>
  <c r="U281" i="2" s="1"/>
  <c r="F324" i="2"/>
  <c r="I324" i="2" s="1"/>
  <c r="G324" i="2"/>
  <c r="A325" i="2" s="1"/>
  <c r="P281" i="2" l="1"/>
  <c r="B325" i="2"/>
  <c r="C325" i="2" s="1"/>
  <c r="Q281" i="2" l="1"/>
  <c r="T281" i="2" s="1"/>
  <c r="N282" i="2" s="1"/>
  <c r="H325" i="2"/>
  <c r="D325" i="2"/>
  <c r="O282" i="2" l="1"/>
  <c r="U282" i="2" s="1"/>
  <c r="S281" i="2"/>
  <c r="V281" i="2" s="1"/>
  <c r="R281" i="2"/>
  <c r="E325" i="2"/>
  <c r="F325" i="2"/>
  <c r="I325" i="2" s="1"/>
  <c r="G325" i="2"/>
  <c r="A326" i="2" s="1"/>
  <c r="P282" i="2" l="1"/>
  <c r="B326" i="2"/>
  <c r="C326" i="2" s="1"/>
  <c r="Q282" i="2" l="1"/>
  <c r="T282" i="2" s="1"/>
  <c r="N283" i="2" s="1"/>
  <c r="H326" i="2"/>
  <c r="D326" i="2"/>
  <c r="O283" i="2" l="1"/>
  <c r="U283" i="2" s="1"/>
  <c r="S282" i="2"/>
  <c r="V282" i="2" s="1"/>
  <c r="R282" i="2"/>
  <c r="E326" i="2"/>
  <c r="F326" i="2"/>
  <c r="I326" i="2" s="1"/>
  <c r="G326" i="2"/>
  <c r="A327" i="2" s="1"/>
  <c r="P283" i="2" l="1"/>
  <c r="B327" i="2"/>
  <c r="C327" i="2" s="1"/>
  <c r="Q283" i="2" l="1"/>
  <c r="T283" i="2" s="1"/>
  <c r="N284" i="2" s="1"/>
  <c r="H327" i="2"/>
  <c r="D327" i="2"/>
  <c r="O284" i="2" l="1"/>
  <c r="U284" i="2" s="1"/>
  <c r="S283" i="2"/>
  <c r="V283" i="2" s="1"/>
  <c r="R283" i="2"/>
  <c r="E327" i="2"/>
  <c r="F327" i="2"/>
  <c r="I327" i="2" s="1"/>
  <c r="G327" i="2"/>
  <c r="A328" i="2" s="1"/>
  <c r="P284" i="2" l="1"/>
  <c r="B328" i="2"/>
  <c r="C328" i="2" s="1"/>
  <c r="Q284" i="2" l="1"/>
  <c r="T284" i="2" s="1"/>
  <c r="N285" i="2" s="1"/>
  <c r="H328" i="2"/>
  <c r="D328" i="2"/>
  <c r="O285" i="2" l="1"/>
  <c r="U285" i="2" s="1"/>
  <c r="S284" i="2"/>
  <c r="V284" i="2" s="1"/>
  <c r="R284" i="2"/>
  <c r="E328" i="2"/>
  <c r="F328" i="2"/>
  <c r="I328" i="2" s="1"/>
  <c r="G328" i="2"/>
  <c r="A329" i="2" s="1"/>
  <c r="P285" i="2" l="1"/>
  <c r="B329" i="2"/>
  <c r="C329" i="2" s="1"/>
  <c r="Q285" i="2" l="1"/>
  <c r="T285" i="2" s="1"/>
  <c r="N286" i="2" s="1"/>
  <c r="H329" i="2"/>
  <c r="D329" i="2"/>
  <c r="O286" i="2" l="1"/>
  <c r="S285" i="2"/>
  <c r="V285" i="2" s="1"/>
  <c r="R285" i="2"/>
  <c r="E329" i="2"/>
  <c r="F329" i="2"/>
  <c r="I329" i="2" s="1"/>
  <c r="G329" i="2"/>
  <c r="A330" i="2" s="1"/>
  <c r="P286" i="2" l="1"/>
  <c r="U286" i="2"/>
  <c r="B330" i="2"/>
  <c r="C330" i="2" s="1"/>
  <c r="Q286" i="2" l="1"/>
  <c r="T286" i="2" s="1"/>
  <c r="N287" i="2" s="1"/>
  <c r="H330" i="2"/>
  <c r="D330" i="2"/>
  <c r="O287" i="2" l="1"/>
  <c r="S286" i="2"/>
  <c r="V286" i="2" s="1"/>
  <c r="R286" i="2"/>
  <c r="E330" i="2"/>
  <c r="F330" i="2"/>
  <c r="I330" i="2" s="1"/>
  <c r="G330" i="2"/>
  <c r="A331" i="2" s="1"/>
  <c r="P287" i="2" l="1"/>
  <c r="U287" i="2"/>
  <c r="B331" i="2"/>
  <c r="C331" i="2" s="1"/>
  <c r="Q287" i="2" l="1"/>
  <c r="T287" i="2" s="1"/>
  <c r="N288" i="2" s="1"/>
  <c r="H331" i="2"/>
  <c r="D331" i="2"/>
  <c r="O288" i="2" l="1"/>
  <c r="U288" i="2" s="1"/>
  <c r="S287" i="2"/>
  <c r="V287" i="2" s="1"/>
  <c r="R287" i="2"/>
  <c r="E331" i="2"/>
  <c r="F331" i="2"/>
  <c r="I331" i="2" s="1"/>
  <c r="G331" i="2"/>
  <c r="A332" i="2" s="1"/>
  <c r="P288" i="2" l="1"/>
  <c r="B332" i="2"/>
  <c r="C332" i="2" s="1"/>
  <c r="Q288" i="2" l="1"/>
  <c r="S288" i="2" s="1"/>
  <c r="V288" i="2" s="1"/>
  <c r="H332" i="2"/>
  <c r="D332" i="2"/>
  <c r="R288" i="2" l="1"/>
  <c r="E332" i="2"/>
  <c r="T288" i="2"/>
  <c r="N289" i="2" s="1"/>
  <c r="O289" i="2" s="1"/>
  <c r="U289" i="2" s="1"/>
  <c r="F332" i="2"/>
  <c r="I332" i="2" s="1"/>
  <c r="G332" i="2"/>
  <c r="A333" i="2" s="1"/>
  <c r="P289" i="2" l="1"/>
  <c r="B333" i="2"/>
  <c r="C333" i="2" s="1"/>
  <c r="Q289" i="2" l="1"/>
  <c r="S289" i="2" s="1"/>
  <c r="V289" i="2" s="1"/>
  <c r="H333" i="2"/>
  <c r="D333" i="2"/>
  <c r="R289" i="2" l="1"/>
  <c r="T289" i="2"/>
  <c r="N290" i="2" s="1"/>
  <c r="O290" i="2" s="1"/>
  <c r="E333" i="2"/>
  <c r="F333" i="2"/>
  <c r="I333" i="2" s="1"/>
  <c r="G333" i="2"/>
  <c r="A334" i="2" s="1"/>
  <c r="P290" i="2" l="1"/>
  <c r="U290" i="2"/>
  <c r="B334" i="2"/>
  <c r="C334" i="2" s="1"/>
  <c r="Q290" i="2" l="1"/>
  <c r="T290" i="2" s="1"/>
  <c r="N291" i="2" s="1"/>
  <c r="H334" i="2"/>
  <c r="D334" i="2"/>
  <c r="O291" i="2" l="1"/>
  <c r="U291" i="2" s="1"/>
  <c r="S290" i="2"/>
  <c r="V290" i="2" s="1"/>
  <c r="R290" i="2"/>
  <c r="E334" i="2"/>
  <c r="F334" i="2"/>
  <c r="I334" i="2" s="1"/>
  <c r="G334" i="2"/>
  <c r="A335" i="2" s="1"/>
  <c r="P291" i="2" l="1"/>
  <c r="B335" i="2"/>
  <c r="C335" i="2" s="1"/>
  <c r="Q291" i="2" l="1"/>
  <c r="T291" i="2" s="1"/>
  <c r="N292" i="2" s="1"/>
  <c r="H335" i="2"/>
  <c r="D335" i="2"/>
  <c r="E335" i="2" l="1"/>
  <c r="O292" i="2"/>
  <c r="U292" i="2" s="1"/>
  <c r="S291" i="2"/>
  <c r="V291" i="2" s="1"/>
  <c r="R291" i="2"/>
  <c r="F335" i="2"/>
  <c r="I335" i="2" s="1"/>
  <c r="G335" i="2"/>
  <c r="A336" i="2" s="1"/>
  <c r="P292" i="2" l="1"/>
  <c r="B336" i="2"/>
  <c r="C336" i="2" s="1"/>
  <c r="Q292" i="2" l="1"/>
  <c r="T292" i="2" s="1"/>
  <c r="N293" i="2" s="1"/>
  <c r="H336" i="2"/>
  <c r="D336" i="2"/>
  <c r="E336" i="2" l="1"/>
  <c r="O293" i="2"/>
  <c r="U293" i="2" s="1"/>
  <c r="S292" i="2"/>
  <c r="V292" i="2" s="1"/>
  <c r="R292" i="2"/>
  <c r="F336" i="2"/>
  <c r="I336" i="2" s="1"/>
  <c r="G336" i="2"/>
  <c r="A337" i="2" s="1"/>
  <c r="P293" i="2" l="1"/>
  <c r="B337" i="2"/>
  <c r="C337" i="2" s="1"/>
  <c r="Q293" i="2" l="1"/>
  <c r="S293" i="2" s="1"/>
  <c r="V293" i="2" s="1"/>
  <c r="H337" i="2"/>
  <c r="D337" i="2"/>
  <c r="R293" i="2" l="1"/>
  <c r="T293" i="2"/>
  <c r="N294" i="2" s="1"/>
  <c r="O294" i="2" s="1"/>
  <c r="E337" i="2"/>
  <c r="F337" i="2"/>
  <c r="I337" i="2" s="1"/>
  <c r="G337" i="2"/>
  <c r="A338" i="2" s="1"/>
  <c r="P294" i="2" l="1"/>
  <c r="U294" i="2"/>
  <c r="B338" i="2"/>
  <c r="C338" i="2" s="1"/>
  <c r="Q294" i="2" l="1"/>
  <c r="T294" i="2" s="1"/>
  <c r="N295" i="2" s="1"/>
  <c r="H338" i="2"/>
  <c r="D338" i="2"/>
  <c r="O295" i="2" l="1"/>
  <c r="S294" i="2"/>
  <c r="V294" i="2" s="1"/>
  <c r="R294" i="2"/>
  <c r="E338" i="2"/>
  <c r="F338" i="2"/>
  <c r="I338" i="2" s="1"/>
  <c r="G338" i="2"/>
  <c r="A339" i="2" s="1"/>
  <c r="P295" i="2" l="1"/>
  <c r="U295" i="2"/>
  <c r="B339" i="2"/>
  <c r="C339" i="2" s="1"/>
  <c r="Q295" i="2" l="1"/>
  <c r="T295" i="2" s="1"/>
  <c r="N296" i="2" s="1"/>
  <c r="H339" i="2"/>
  <c r="D339" i="2"/>
  <c r="O296" i="2" l="1"/>
  <c r="U296" i="2" s="1"/>
  <c r="S295" i="2"/>
  <c r="V295" i="2" s="1"/>
  <c r="R295" i="2"/>
  <c r="E339" i="2"/>
  <c r="F339" i="2"/>
  <c r="I339" i="2" s="1"/>
  <c r="G339" i="2"/>
  <c r="A340" i="2" s="1"/>
  <c r="P296" i="2" l="1"/>
  <c r="B340" i="2"/>
  <c r="C340" i="2" s="1"/>
  <c r="Q296" i="2" l="1"/>
  <c r="T296" i="2" s="1"/>
  <c r="N297" i="2" s="1"/>
  <c r="H340" i="2"/>
  <c r="D340" i="2"/>
  <c r="O297" i="2" l="1"/>
  <c r="U297" i="2" s="1"/>
  <c r="S296" i="2"/>
  <c r="V296" i="2" s="1"/>
  <c r="R296" i="2"/>
  <c r="E340" i="2"/>
  <c r="F340" i="2"/>
  <c r="I340" i="2" s="1"/>
  <c r="G340" i="2"/>
  <c r="A341" i="2" s="1"/>
  <c r="P297" i="2" l="1"/>
  <c r="B341" i="2"/>
  <c r="C341" i="2" s="1"/>
  <c r="Q297" i="2" l="1"/>
  <c r="S297" i="2" s="1"/>
  <c r="V297" i="2" s="1"/>
  <c r="H341" i="2"/>
  <c r="D341" i="2"/>
  <c r="R297" i="2" l="1"/>
  <c r="T297" i="2"/>
  <c r="N298" i="2" s="1"/>
  <c r="O298" i="2" s="1"/>
  <c r="U298" i="2" s="1"/>
  <c r="E341" i="2"/>
  <c r="F341" i="2"/>
  <c r="I341" i="2" s="1"/>
  <c r="G341" i="2"/>
  <c r="A342" i="2" s="1"/>
  <c r="P298" i="2" l="1"/>
  <c r="B342" i="2"/>
  <c r="C342" i="2" s="1"/>
  <c r="Q298" i="2" l="1"/>
  <c r="T298" i="2" s="1"/>
  <c r="N299" i="2" s="1"/>
  <c r="H342" i="2"/>
  <c r="D342" i="2"/>
  <c r="O299" i="2" l="1"/>
  <c r="U299" i="2"/>
  <c r="S298" i="2"/>
  <c r="V298" i="2" s="1"/>
  <c r="R298" i="2"/>
  <c r="E342" i="2"/>
  <c r="F342" i="2"/>
  <c r="I342" i="2" s="1"/>
  <c r="G342" i="2"/>
  <c r="A343" i="2" s="1"/>
  <c r="P299" i="2" l="1"/>
  <c r="B343" i="2"/>
  <c r="C343" i="2" s="1"/>
  <c r="Q299" i="2" l="1"/>
  <c r="T299" i="2" s="1"/>
  <c r="N300" i="2" s="1"/>
  <c r="H343" i="2"/>
  <c r="D343" i="2"/>
  <c r="O300" i="2" l="1"/>
  <c r="S299" i="2"/>
  <c r="V299" i="2" s="1"/>
  <c r="R299" i="2"/>
  <c r="E343" i="2"/>
  <c r="F343" i="2"/>
  <c r="I343" i="2" s="1"/>
  <c r="G343" i="2"/>
  <c r="A344" i="2" s="1"/>
  <c r="P300" i="2" l="1"/>
  <c r="U300" i="2"/>
  <c r="B344" i="2"/>
  <c r="C344" i="2" s="1"/>
  <c r="Q300" i="2" l="1"/>
  <c r="S300" i="2" s="1"/>
  <c r="V300" i="2" s="1"/>
  <c r="H344" i="2"/>
  <c r="D344" i="2"/>
  <c r="E344" i="2" l="1"/>
  <c r="R300" i="2"/>
  <c r="T300" i="2"/>
  <c r="N301" i="2" s="1"/>
  <c r="O301" i="2" s="1"/>
  <c r="F344" i="2"/>
  <c r="I344" i="2" s="1"/>
  <c r="G344" i="2"/>
  <c r="A345" i="2" s="1"/>
  <c r="P301" i="2" l="1"/>
  <c r="U301" i="2"/>
  <c r="B345" i="2"/>
  <c r="C345" i="2" s="1"/>
  <c r="Q301" i="2" l="1"/>
  <c r="T301" i="2" s="1"/>
  <c r="N302" i="2" s="1"/>
  <c r="H345" i="2"/>
  <c r="D345" i="2"/>
  <c r="O302" i="2" l="1"/>
  <c r="S301" i="2"/>
  <c r="V301" i="2" s="1"/>
  <c r="R301" i="2"/>
  <c r="E345" i="2"/>
  <c r="F345" i="2"/>
  <c r="I345" i="2" s="1"/>
  <c r="G345" i="2"/>
  <c r="A346" i="2" s="1"/>
  <c r="P302" i="2" l="1"/>
  <c r="U302" i="2"/>
  <c r="B346" i="2"/>
  <c r="C346" i="2" s="1"/>
  <c r="Q302" i="2" l="1"/>
  <c r="S302" i="2" s="1"/>
  <c r="V302" i="2" s="1"/>
  <c r="H346" i="2"/>
  <c r="D346" i="2"/>
  <c r="R302" i="2" l="1"/>
  <c r="T302" i="2"/>
  <c r="N303" i="2" s="1"/>
  <c r="O303" i="2" s="1"/>
  <c r="E346" i="2"/>
  <c r="F346" i="2"/>
  <c r="I346" i="2" s="1"/>
  <c r="G346" i="2"/>
  <c r="A347" i="2" s="1"/>
  <c r="P303" i="2" l="1"/>
  <c r="U303" i="2"/>
  <c r="B347" i="2"/>
  <c r="C347" i="2" s="1"/>
  <c r="Q303" i="2" l="1"/>
  <c r="S303" i="2" s="1"/>
  <c r="V303" i="2" s="1"/>
  <c r="H347" i="2"/>
  <c r="D347" i="2"/>
  <c r="E347" i="2" l="1"/>
  <c r="R303" i="2"/>
  <c r="T303" i="2"/>
  <c r="N304" i="2" s="1"/>
  <c r="O304" i="2" s="1"/>
  <c r="U304" i="2" s="1"/>
  <c r="F347" i="2"/>
  <c r="I347" i="2" s="1"/>
  <c r="G347" i="2"/>
  <c r="A348" i="2" s="1"/>
  <c r="P304" i="2" l="1"/>
  <c r="B348" i="2"/>
  <c r="C348" i="2" s="1"/>
  <c r="Q304" i="2" l="1"/>
  <c r="T304" i="2" s="1"/>
  <c r="N305" i="2" s="1"/>
  <c r="H348" i="2"/>
  <c r="D348" i="2"/>
  <c r="O305" i="2" l="1"/>
  <c r="S304" i="2"/>
  <c r="V304" i="2" s="1"/>
  <c r="R304" i="2"/>
  <c r="E348" i="2"/>
  <c r="F348" i="2"/>
  <c r="I348" i="2" s="1"/>
  <c r="G348" i="2"/>
  <c r="A349" i="2" s="1"/>
  <c r="P305" i="2" l="1"/>
  <c r="U305" i="2"/>
  <c r="B349" i="2"/>
  <c r="C349" i="2" s="1"/>
  <c r="Q305" i="2" l="1"/>
  <c r="T305" i="2" s="1"/>
  <c r="N306" i="2" s="1"/>
  <c r="H349" i="2"/>
  <c r="D349" i="2"/>
  <c r="E349" i="2" l="1"/>
  <c r="O306" i="2"/>
  <c r="U306" i="2" s="1"/>
  <c r="S305" i="2"/>
  <c r="V305" i="2" s="1"/>
  <c r="R305" i="2"/>
  <c r="F349" i="2"/>
  <c r="I349" i="2" s="1"/>
  <c r="G349" i="2"/>
  <c r="A350" i="2" s="1"/>
  <c r="P306" i="2" l="1"/>
  <c r="B350" i="2"/>
  <c r="C350" i="2" s="1"/>
  <c r="Q306" i="2" l="1"/>
  <c r="S306" i="2" s="1"/>
  <c r="V306" i="2" s="1"/>
  <c r="H350" i="2"/>
  <c r="D350" i="2"/>
  <c r="R306" i="2" l="1"/>
  <c r="T306" i="2"/>
  <c r="N307" i="2" s="1"/>
  <c r="O307" i="2" s="1"/>
  <c r="U307" i="2" s="1"/>
  <c r="E350" i="2"/>
  <c r="F350" i="2"/>
  <c r="I350" i="2" s="1"/>
  <c r="G350" i="2"/>
  <c r="A351" i="2" s="1"/>
  <c r="P307" i="2" l="1"/>
  <c r="B351" i="2"/>
  <c r="C351" i="2" s="1"/>
  <c r="Q307" i="2" l="1"/>
  <c r="T307" i="2" s="1"/>
  <c r="N308" i="2" s="1"/>
  <c r="H351" i="2"/>
  <c r="D351" i="2"/>
  <c r="E351" i="2" l="1"/>
  <c r="O308" i="2"/>
  <c r="U308" i="2" s="1"/>
  <c r="S307" i="2"/>
  <c r="V307" i="2" s="1"/>
  <c r="R307" i="2"/>
  <c r="F351" i="2"/>
  <c r="I351" i="2" s="1"/>
  <c r="G351" i="2"/>
  <c r="A352" i="2" s="1"/>
  <c r="P308" i="2" l="1"/>
  <c r="B352" i="2"/>
  <c r="C352" i="2" s="1"/>
  <c r="Q308" i="2" l="1"/>
  <c r="T308" i="2" s="1"/>
  <c r="N309" i="2" s="1"/>
  <c r="H352" i="2"/>
  <c r="D352" i="2"/>
  <c r="O309" i="2" l="1"/>
  <c r="U309" i="2" s="1"/>
  <c r="S308" i="2"/>
  <c r="V308" i="2" s="1"/>
  <c r="R308" i="2"/>
  <c r="E352" i="2"/>
  <c r="F352" i="2"/>
  <c r="I352" i="2" s="1"/>
  <c r="G352" i="2"/>
  <c r="A353" i="2" s="1"/>
  <c r="P309" i="2" l="1"/>
  <c r="B353" i="2"/>
  <c r="C353" i="2" s="1"/>
  <c r="Q309" i="2" l="1"/>
  <c r="T309" i="2" s="1"/>
  <c r="N310" i="2" s="1"/>
  <c r="H353" i="2"/>
  <c r="D353" i="2"/>
  <c r="O310" i="2" l="1"/>
  <c r="S309" i="2"/>
  <c r="V309" i="2" s="1"/>
  <c r="R309" i="2"/>
  <c r="E353" i="2"/>
  <c r="F353" i="2"/>
  <c r="I353" i="2" s="1"/>
  <c r="G353" i="2"/>
  <c r="A354" i="2" s="1"/>
  <c r="P310" i="2" l="1"/>
  <c r="U310" i="2"/>
  <c r="B354" i="2"/>
  <c r="C354" i="2" s="1"/>
  <c r="Q310" i="2" l="1"/>
  <c r="T310" i="2" s="1"/>
  <c r="N311" i="2" s="1"/>
  <c r="H354" i="2"/>
  <c r="D354" i="2"/>
  <c r="E354" i="2" l="1"/>
  <c r="O311" i="2"/>
  <c r="S310" i="2"/>
  <c r="V310" i="2" s="1"/>
  <c r="R310" i="2"/>
  <c r="F354" i="2"/>
  <c r="I354" i="2" s="1"/>
  <c r="G354" i="2"/>
  <c r="A355" i="2" s="1"/>
  <c r="P311" i="2" l="1"/>
  <c r="U311" i="2"/>
  <c r="B355" i="2"/>
  <c r="C355" i="2" s="1"/>
  <c r="Q311" i="2" l="1"/>
  <c r="T311" i="2" s="1"/>
  <c r="N312" i="2" s="1"/>
  <c r="H355" i="2"/>
  <c r="D355" i="2"/>
  <c r="O312" i="2" l="1"/>
  <c r="U312" i="2" s="1"/>
  <c r="S311" i="2"/>
  <c r="V311" i="2" s="1"/>
  <c r="R311" i="2"/>
  <c r="E355" i="2"/>
  <c r="F355" i="2"/>
  <c r="I355" i="2" s="1"/>
  <c r="G355" i="2"/>
  <c r="A356" i="2" s="1"/>
  <c r="P312" i="2" l="1"/>
  <c r="B356" i="2"/>
  <c r="C356" i="2" s="1"/>
  <c r="Q312" i="2" l="1"/>
  <c r="S312" i="2" s="1"/>
  <c r="V312" i="2" s="1"/>
  <c r="H356" i="2"/>
  <c r="D356" i="2"/>
  <c r="R312" i="2" l="1"/>
  <c r="T312" i="2"/>
  <c r="N313" i="2" s="1"/>
  <c r="O313" i="2" s="1"/>
  <c r="U313" i="2" s="1"/>
  <c r="E356" i="2"/>
  <c r="F356" i="2"/>
  <c r="I356" i="2" s="1"/>
  <c r="G356" i="2"/>
  <c r="A357" i="2" s="1"/>
  <c r="P313" i="2" l="1"/>
  <c r="B357" i="2"/>
  <c r="C357" i="2" s="1"/>
  <c r="Q313" i="2" l="1"/>
  <c r="T313" i="2" s="1"/>
  <c r="N314" i="2" s="1"/>
  <c r="H357" i="2"/>
  <c r="D357" i="2"/>
  <c r="O314" i="2" l="1"/>
  <c r="S313" i="2"/>
  <c r="V313" i="2" s="1"/>
  <c r="R313" i="2"/>
  <c r="E357" i="2"/>
  <c r="F357" i="2"/>
  <c r="I357" i="2" s="1"/>
  <c r="G357" i="2"/>
  <c r="A358" i="2" s="1"/>
  <c r="P314" i="2" l="1"/>
  <c r="U314" i="2"/>
  <c r="B358" i="2"/>
  <c r="C358" i="2" s="1"/>
  <c r="Q314" i="2" l="1"/>
  <c r="T314" i="2" s="1"/>
  <c r="N315" i="2" s="1"/>
  <c r="H358" i="2"/>
  <c r="D358" i="2"/>
  <c r="O315" i="2" l="1"/>
  <c r="U315" i="2" s="1"/>
  <c r="S314" i="2"/>
  <c r="V314" i="2" s="1"/>
  <c r="R314" i="2"/>
  <c r="E358" i="2"/>
  <c r="F358" i="2"/>
  <c r="I358" i="2" s="1"/>
  <c r="G358" i="2"/>
  <c r="A359" i="2" s="1"/>
  <c r="P315" i="2" l="1"/>
  <c r="B359" i="2"/>
  <c r="C359" i="2" s="1"/>
  <c r="Q315" i="2" l="1"/>
  <c r="T315" i="2" s="1"/>
  <c r="N316" i="2" s="1"/>
  <c r="H359" i="2"/>
  <c r="D359" i="2"/>
  <c r="O316" i="2" l="1"/>
  <c r="U316" i="2" s="1"/>
  <c r="S315" i="2"/>
  <c r="V315" i="2" s="1"/>
  <c r="R315" i="2"/>
  <c r="E359" i="2"/>
  <c r="F359" i="2"/>
  <c r="I359" i="2" s="1"/>
  <c r="G359" i="2"/>
  <c r="A360" i="2" s="1"/>
  <c r="P316" i="2" l="1"/>
  <c r="B360" i="2"/>
  <c r="C360" i="2" s="1"/>
  <c r="Q316" i="2" l="1"/>
  <c r="T316" i="2" s="1"/>
  <c r="N317" i="2" s="1"/>
  <c r="H360" i="2"/>
  <c r="D360" i="2"/>
  <c r="E360" i="2" l="1"/>
  <c r="O317" i="2"/>
  <c r="S316" i="2"/>
  <c r="V316" i="2" s="1"/>
  <c r="R316" i="2"/>
  <c r="F360" i="2"/>
  <c r="I360" i="2" s="1"/>
  <c r="G360" i="2"/>
  <c r="A361" i="2" s="1"/>
  <c r="P317" i="2" l="1"/>
  <c r="U317" i="2"/>
  <c r="B361" i="2"/>
  <c r="C361" i="2" s="1"/>
  <c r="Q317" i="2" l="1"/>
  <c r="T317" i="2" s="1"/>
  <c r="N318" i="2" s="1"/>
  <c r="H361" i="2"/>
  <c r="D361" i="2"/>
  <c r="O318" i="2" l="1"/>
  <c r="U318" i="2" s="1"/>
  <c r="S317" i="2"/>
  <c r="V317" i="2" s="1"/>
  <c r="R317" i="2"/>
  <c r="E361" i="2"/>
  <c r="F361" i="2"/>
  <c r="I361" i="2" s="1"/>
  <c r="G361" i="2"/>
  <c r="A362" i="2" s="1"/>
  <c r="P318" i="2" l="1"/>
  <c r="B362" i="2"/>
  <c r="C362" i="2" s="1"/>
  <c r="Q318" i="2" l="1"/>
  <c r="T318" i="2" s="1"/>
  <c r="N319" i="2" s="1"/>
  <c r="H362" i="2"/>
  <c r="D362" i="2"/>
  <c r="O319" i="2" l="1"/>
  <c r="U319" i="2" s="1"/>
  <c r="S318" i="2"/>
  <c r="V318" i="2" s="1"/>
  <c r="R318" i="2"/>
  <c r="E362" i="2"/>
  <c r="F362" i="2"/>
  <c r="I362" i="2" s="1"/>
  <c r="G362" i="2"/>
  <c r="P319" i="2" l="1"/>
  <c r="Q319" i="2" l="1"/>
  <c r="S319" i="2" s="1"/>
  <c r="V319" i="2" s="1"/>
  <c r="R319" i="2" l="1"/>
  <c r="T319" i="2"/>
  <c r="N320" i="2" s="1"/>
  <c r="O320" i="2" s="1"/>
  <c r="U320" i="2" s="1"/>
  <c r="P320" i="2" l="1"/>
  <c r="Q320" i="2" l="1"/>
  <c r="T320" i="2" s="1"/>
  <c r="N321" i="2" s="1"/>
  <c r="O321" i="2" l="1"/>
  <c r="S320" i="2"/>
  <c r="V320" i="2" s="1"/>
  <c r="R320" i="2"/>
  <c r="P321" i="2" l="1"/>
  <c r="U321" i="2"/>
  <c r="Q321" i="2" l="1"/>
  <c r="T321" i="2" s="1"/>
  <c r="N322" i="2" s="1"/>
  <c r="O322" i="2" l="1"/>
  <c r="U322" i="2" s="1"/>
  <c r="S321" i="2"/>
  <c r="V321" i="2" s="1"/>
  <c r="R321" i="2"/>
  <c r="P322" i="2" l="1"/>
  <c r="Q322" i="2" l="1"/>
  <c r="T322" i="2" s="1"/>
  <c r="N323" i="2" s="1"/>
  <c r="O323" i="2" l="1"/>
  <c r="U323" i="2" s="1"/>
  <c r="S322" i="2"/>
  <c r="V322" i="2" s="1"/>
  <c r="R322" i="2"/>
  <c r="P323" i="2" l="1"/>
  <c r="Q323" i="2" l="1"/>
  <c r="S323" i="2" s="1"/>
  <c r="V323" i="2" s="1"/>
  <c r="T323" i="2" l="1"/>
  <c r="N324" i="2" s="1"/>
  <c r="O324" i="2" s="1"/>
  <c r="R323" i="2"/>
  <c r="P324" i="2" l="1"/>
  <c r="U324" i="2"/>
  <c r="Q324" i="2" l="1"/>
  <c r="T324" i="2" s="1"/>
  <c r="N325" i="2" s="1"/>
  <c r="O325" i="2" l="1"/>
  <c r="S324" i="2"/>
  <c r="V324" i="2" s="1"/>
  <c r="R324" i="2"/>
  <c r="P325" i="2" l="1"/>
  <c r="U325" i="2"/>
  <c r="Q325" i="2" l="1"/>
  <c r="T325" i="2" s="1"/>
  <c r="N326" i="2" s="1"/>
  <c r="O326" i="2" l="1"/>
  <c r="S325" i="2"/>
  <c r="V325" i="2" s="1"/>
  <c r="R325" i="2"/>
  <c r="P326" i="2" l="1"/>
  <c r="U326" i="2"/>
  <c r="Q326" i="2" l="1"/>
  <c r="S326" i="2" s="1"/>
  <c r="V326" i="2" s="1"/>
  <c r="T326" i="2" l="1"/>
  <c r="N327" i="2" s="1"/>
  <c r="O327" i="2" s="1"/>
  <c r="U327" i="2" s="1"/>
  <c r="R326" i="2"/>
  <c r="P327" i="2" l="1"/>
  <c r="Q327" i="2" l="1"/>
  <c r="T327" i="2" s="1"/>
  <c r="N328" i="2" s="1"/>
  <c r="O328" i="2" l="1"/>
  <c r="S327" i="2"/>
  <c r="V327" i="2" s="1"/>
  <c r="R327" i="2"/>
  <c r="P328" i="2" l="1"/>
  <c r="U328" i="2"/>
  <c r="Q328" i="2" l="1"/>
  <c r="T328" i="2" s="1"/>
  <c r="N329" i="2" s="1"/>
  <c r="O329" i="2" l="1"/>
  <c r="U329" i="2" s="1"/>
  <c r="S328" i="2"/>
  <c r="V328" i="2" s="1"/>
  <c r="R328" i="2"/>
  <c r="P329" i="2" l="1"/>
  <c r="Q329" i="2" l="1"/>
  <c r="S329" i="2" s="1"/>
  <c r="V329" i="2" s="1"/>
  <c r="R329" i="2" l="1"/>
  <c r="T329" i="2"/>
  <c r="N330" i="2" s="1"/>
  <c r="O330" i="2" s="1"/>
  <c r="P330" i="2" l="1"/>
  <c r="U330" i="2"/>
  <c r="Q330" i="2" l="1"/>
  <c r="S330" i="2" s="1"/>
  <c r="V330" i="2" s="1"/>
  <c r="R330" i="2" l="1"/>
  <c r="T330" i="2"/>
  <c r="N331" i="2" s="1"/>
  <c r="O331" i="2" s="1"/>
  <c r="P331" i="2" l="1"/>
  <c r="U331" i="2"/>
  <c r="Q331" i="2" l="1"/>
  <c r="T331" i="2" s="1"/>
  <c r="N332" i="2" s="1"/>
  <c r="O332" i="2" l="1"/>
  <c r="S331" i="2"/>
  <c r="V331" i="2" s="1"/>
  <c r="R331" i="2"/>
  <c r="P332" i="2" l="1"/>
  <c r="U332" i="2"/>
  <c r="Q332" i="2" l="1"/>
  <c r="T332" i="2" s="1"/>
  <c r="N333" i="2" s="1"/>
  <c r="O333" i="2" l="1"/>
  <c r="S332" i="2"/>
  <c r="V332" i="2" s="1"/>
  <c r="R332" i="2"/>
  <c r="P333" i="2" l="1"/>
  <c r="U333" i="2"/>
  <c r="Q333" i="2" l="1"/>
  <c r="T333" i="2" s="1"/>
  <c r="N334" i="2" s="1"/>
  <c r="O334" i="2" l="1"/>
  <c r="U334" i="2" s="1"/>
  <c r="S333" i="2"/>
  <c r="V333" i="2" s="1"/>
  <c r="R333" i="2"/>
  <c r="P334" i="2" l="1"/>
  <c r="Q334" i="2" l="1"/>
  <c r="S334" i="2" s="1"/>
  <c r="V334" i="2" s="1"/>
  <c r="R334" i="2" l="1"/>
  <c r="T334" i="2"/>
  <c r="N335" i="2" s="1"/>
  <c r="O335" i="2" s="1"/>
  <c r="P335" i="2" l="1"/>
  <c r="U335" i="2"/>
  <c r="Q335" i="2" l="1"/>
  <c r="S335" i="2" s="1"/>
  <c r="V335" i="2" s="1"/>
  <c r="R335" i="2" l="1"/>
  <c r="T335" i="2"/>
  <c r="N336" i="2" s="1"/>
  <c r="O336" i="2" l="1"/>
  <c r="U336" i="2" s="1"/>
  <c r="P336" i="2" l="1"/>
  <c r="Q336" i="2" l="1"/>
  <c r="S336" i="2" s="1"/>
  <c r="V336" i="2" s="1"/>
  <c r="T336" i="2" l="1"/>
  <c r="N337" i="2" s="1"/>
  <c r="O337" i="2" s="1"/>
  <c r="U337" i="2" s="1"/>
  <c r="R336" i="2"/>
  <c r="P337" i="2" l="1"/>
  <c r="Q337" i="2" l="1"/>
  <c r="S337" i="2" s="1"/>
  <c r="V337" i="2" s="1"/>
  <c r="R337" i="2" l="1"/>
  <c r="T337" i="2"/>
  <c r="N338" i="2" s="1"/>
  <c r="O338" i="2" s="1"/>
  <c r="U338" i="2" s="1"/>
  <c r="P338" i="2" l="1"/>
  <c r="Q338" i="2" l="1"/>
  <c r="S338" i="2" s="1"/>
  <c r="V338" i="2" s="1"/>
  <c r="R338" i="2" l="1"/>
  <c r="T338" i="2"/>
  <c r="N339" i="2" s="1"/>
  <c r="O339" i="2" s="1"/>
  <c r="U339" i="2" l="1"/>
  <c r="P339" i="2"/>
  <c r="Q339" i="2" l="1"/>
  <c r="T339" i="2" s="1"/>
  <c r="N340" i="2" s="1"/>
  <c r="O340" i="2" l="1"/>
  <c r="S339" i="2"/>
  <c r="V339" i="2" s="1"/>
  <c r="R339" i="2"/>
  <c r="P340" i="2" l="1"/>
  <c r="U340" i="2"/>
  <c r="Q340" i="2" l="1"/>
  <c r="T340" i="2" s="1"/>
  <c r="N341" i="2" s="1"/>
  <c r="O341" i="2" l="1"/>
  <c r="U341" i="2" s="1"/>
  <c r="S340" i="2"/>
  <c r="V340" i="2" s="1"/>
  <c r="R340" i="2"/>
  <c r="P341" i="2" l="1"/>
  <c r="Q341" i="2" l="1"/>
  <c r="T341" i="2" l="1"/>
  <c r="N342" i="2" s="1"/>
  <c r="R341" i="2"/>
  <c r="S341" i="2"/>
  <c r="V341" i="2" s="1"/>
  <c r="O342" i="2" l="1"/>
  <c r="P342" i="2" l="1"/>
  <c r="U342" i="2"/>
  <c r="Q342" i="2" l="1"/>
  <c r="T342" i="2" s="1"/>
  <c r="N343" i="2" s="1"/>
  <c r="O343" i="2" l="1"/>
  <c r="S342" i="2"/>
  <c r="V342" i="2" s="1"/>
  <c r="R342" i="2"/>
  <c r="P343" i="2" l="1"/>
  <c r="U343" i="2"/>
  <c r="Q343" i="2" l="1"/>
  <c r="T343" i="2" s="1"/>
  <c r="N344" i="2" s="1"/>
  <c r="O344" i="2" l="1"/>
  <c r="U344" i="2" s="1"/>
  <c r="S343" i="2"/>
  <c r="V343" i="2" s="1"/>
  <c r="R343" i="2"/>
  <c r="P344" i="2" l="1"/>
  <c r="Q344" i="2" l="1"/>
  <c r="T344" i="2" s="1"/>
  <c r="N345" i="2" s="1"/>
  <c r="O345" i="2" l="1"/>
  <c r="U345" i="2" s="1"/>
  <c r="S344" i="2"/>
  <c r="V344" i="2" s="1"/>
  <c r="R344" i="2"/>
  <c r="P345" i="2" l="1"/>
  <c r="Q345" i="2" l="1"/>
  <c r="T345" i="2" s="1"/>
  <c r="N346" i="2" s="1"/>
  <c r="O346" i="2" l="1"/>
  <c r="U346" i="2" s="1"/>
  <c r="S345" i="2"/>
  <c r="V345" i="2" s="1"/>
  <c r="R345" i="2"/>
  <c r="P346" i="2" l="1"/>
  <c r="Q346" i="2" l="1"/>
  <c r="T346" i="2" s="1"/>
  <c r="N347" i="2" s="1"/>
  <c r="O347" i="2" l="1"/>
  <c r="U347" i="2" s="1"/>
  <c r="S346" i="2"/>
  <c r="V346" i="2" s="1"/>
  <c r="R346" i="2"/>
  <c r="P347" i="2" l="1"/>
  <c r="Q347" i="2" l="1"/>
  <c r="T347" i="2" s="1"/>
  <c r="N348" i="2" s="1"/>
  <c r="O348" i="2" l="1"/>
  <c r="S347" i="2"/>
  <c r="V347" i="2" s="1"/>
  <c r="R347" i="2"/>
  <c r="P348" i="2" l="1"/>
  <c r="U348" i="2"/>
  <c r="Q348" i="2" l="1"/>
  <c r="T348" i="2" s="1"/>
  <c r="N349" i="2" s="1"/>
  <c r="O349" i="2" l="1"/>
  <c r="S348" i="2"/>
  <c r="V348" i="2" s="1"/>
  <c r="R348" i="2"/>
  <c r="P349" i="2" l="1"/>
  <c r="U349" i="2"/>
  <c r="Q349" i="2" l="1"/>
  <c r="T349" i="2" s="1"/>
  <c r="N350" i="2" s="1"/>
  <c r="O350" i="2" l="1"/>
  <c r="U350" i="2" s="1"/>
  <c r="S349" i="2"/>
  <c r="V349" i="2" s="1"/>
  <c r="R349" i="2"/>
  <c r="P350" i="2" l="1"/>
  <c r="Q350" i="2" l="1"/>
  <c r="T350" i="2" s="1"/>
  <c r="N351" i="2" s="1"/>
  <c r="O351" i="2" l="1"/>
  <c r="S350" i="2"/>
  <c r="V350" i="2" s="1"/>
  <c r="R350" i="2"/>
  <c r="P351" i="2" l="1"/>
  <c r="U351" i="2"/>
  <c r="Q351" i="2" l="1"/>
  <c r="S351" i="2" s="1"/>
  <c r="V351" i="2" s="1"/>
  <c r="R351" i="2" l="1"/>
  <c r="T351" i="2"/>
  <c r="N352" i="2" s="1"/>
  <c r="O352" i="2" s="1"/>
  <c r="U352" i="2" s="1"/>
  <c r="P352" i="2" l="1"/>
  <c r="Q352" i="2" l="1"/>
  <c r="S352" i="2" s="1"/>
  <c r="V352" i="2" s="1"/>
  <c r="T352" i="2" l="1"/>
  <c r="N353" i="2" s="1"/>
  <c r="O353" i="2" s="1"/>
  <c r="R352" i="2"/>
  <c r="P353" i="2" l="1"/>
  <c r="U353" i="2"/>
  <c r="Q353" i="2" l="1"/>
  <c r="T353" i="2" s="1"/>
  <c r="N354" i="2" s="1"/>
  <c r="O354" i="2" l="1"/>
  <c r="S353" i="2"/>
  <c r="V353" i="2" s="1"/>
  <c r="R353" i="2"/>
  <c r="P354" i="2" l="1"/>
  <c r="U354" i="2"/>
  <c r="Q354" i="2" l="1"/>
  <c r="T354" i="2"/>
  <c r="N355" i="2" s="1"/>
  <c r="O355" i="2" l="1"/>
  <c r="U355" i="2" s="1"/>
  <c r="S354" i="2"/>
  <c r="V354" i="2" s="1"/>
  <c r="R354" i="2"/>
  <c r="P355" i="2" l="1"/>
  <c r="Q355" i="2" l="1"/>
  <c r="S355" i="2" s="1"/>
  <c r="V355" i="2" s="1"/>
  <c r="T355" i="2"/>
  <c r="N356" i="2" s="1"/>
  <c r="R355" i="2" l="1"/>
  <c r="O356" i="2"/>
  <c r="P356" i="2" l="1"/>
  <c r="U356" i="2"/>
  <c r="Q356" i="2" l="1"/>
  <c r="T356" i="2" s="1"/>
  <c r="N357" i="2" s="1"/>
  <c r="O357" i="2" l="1"/>
  <c r="U357" i="2" s="1"/>
  <c r="S356" i="2"/>
  <c r="V356" i="2" s="1"/>
  <c r="R356" i="2"/>
  <c r="P357" i="2" l="1"/>
  <c r="Q357" i="2" l="1"/>
  <c r="T357" i="2" s="1"/>
  <c r="N358" i="2" s="1"/>
  <c r="O358" i="2" l="1"/>
  <c r="S357" i="2"/>
  <c r="V357" i="2" s="1"/>
  <c r="R357" i="2"/>
  <c r="P358" i="2" l="1"/>
  <c r="U358" i="2"/>
  <c r="Q358" i="2" l="1"/>
  <c r="S358" i="2" s="1"/>
  <c r="V358" i="2" s="1"/>
  <c r="T358" i="2" l="1"/>
  <c r="N359" i="2" s="1"/>
  <c r="O359" i="2" s="1"/>
  <c r="R358" i="2"/>
  <c r="P359" i="2" l="1"/>
  <c r="U359" i="2"/>
  <c r="Q359" i="2" l="1"/>
  <c r="T359" i="2" s="1"/>
  <c r="N360" i="2" s="1"/>
  <c r="O360" i="2" l="1"/>
  <c r="S359" i="2"/>
  <c r="V359" i="2" s="1"/>
  <c r="R359" i="2"/>
  <c r="P360" i="2" l="1"/>
  <c r="U360" i="2"/>
  <c r="Q360" i="2" l="1"/>
  <c r="S360" i="2" s="1"/>
  <c r="V360" i="2" s="1"/>
  <c r="T360" i="2" l="1"/>
  <c r="N361" i="2" s="1"/>
  <c r="O361" i="2" s="1"/>
  <c r="U361" i="2" s="1"/>
  <c r="R360" i="2"/>
  <c r="P361" i="2" l="1"/>
  <c r="Q361" i="2" l="1"/>
  <c r="S361" i="2" s="1"/>
  <c r="V361" i="2" s="1"/>
  <c r="R361" i="2" l="1"/>
  <c r="T361" i="2"/>
  <c r="N362" i="2" s="1"/>
  <c r="O362" i="2" s="1"/>
  <c r="P362" i="2" l="1"/>
  <c r="U362" i="2"/>
  <c r="Q362" i="2" l="1"/>
  <c r="T362" i="2" s="1"/>
  <c r="N363" i="2" s="1"/>
  <c r="O363" i="2" l="1"/>
  <c r="U363" i="2" s="1"/>
  <c r="S362" i="2"/>
  <c r="V362" i="2" s="1"/>
  <c r="R362" i="2"/>
  <c r="P363" i="2" l="1"/>
  <c r="Q363" i="2" l="1"/>
  <c r="T363" i="2" s="1"/>
  <c r="N364" i="2" s="1"/>
  <c r="O364" i="2" l="1"/>
  <c r="U364" i="2" s="1"/>
  <c r="S363" i="2"/>
  <c r="V363" i="2" s="1"/>
  <c r="R363" i="2"/>
  <c r="P364" i="2" l="1"/>
  <c r="Q364" i="2" l="1"/>
  <c r="T364" i="2" s="1"/>
  <c r="N365" i="2" s="1"/>
  <c r="O365" i="2" l="1"/>
  <c r="U365" i="2" s="1"/>
  <c r="S364" i="2"/>
  <c r="V364" i="2" s="1"/>
  <c r="R364" i="2"/>
  <c r="P365" i="2" l="1"/>
  <c r="Q365" i="2" l="1"/>
  <c r="T365" i="2" s="1"/>
  <c r="N366" i="2" s="1"/>
  <c r="O366" i="2" l="1"/>
  <c r="S365" i="2"/>
  <c r="V365" i="2" s="1"/>
  <c r="R365" i="2"/>
  <c r="P366" i="2" l="1"/>
  <c r="U366" i="2"/>
  <c r="Q366" i="2" l="1"/>
  <c r="T366" i="2" s="1"/>
  <c r="N367" i="2" s="1"/>
  <c r="O367" i="2" l="1"/>
  <c r="U367" i="2" s="1"/>
  <c r="S366" i="2"/>
  <c r="V366" i="2" s="1"/>
  <c r="R366" i="2"/>
  <c r="P367" i="2" l="1"/>
  <c r="Q367" i="2" l="1"/>
  <c r="S367" i="2" s="1"/>
  <c r="V367" i="2" s="1"/>
  <c r="R367" i="2" l="1"/>
  <c r="T367" i="2"/>
  <c r="N368" i="2" s="1"/>
  <c r="O368" i="2" s="1"/>
  <c r="P368" i="2" l="1"/>
  <c r="U368" i="2"/>
  <c r="Q368" i="2" l="1"/>
  <c r="S368" i="2" s="1"/>
  <c r="V368" i="2" s="1"/>
  <c r="R368" i="2" l="1"/>
  <c r="T368" i="2"/>
  <c r="N369" i="2" s="1"/>
  <c r="O369" i="2" s="1"/>
  <c r="U369" i="2" s="1"/>
  <c r="P369" i="2" l="1"/>
  <c r="Q369" i="2" l="1"/>
  <c r="T369" i="2" s="1"/>
  <c r="N370" i="2" s="1"/>
  <c r="O370" i="2" l="1"/>
  <c r="U370" i="2" s="1"/>
  <c r="S369" i="2"/>
  <c r="V369" i="2" s="1"/>
  <c r="R369" i="2"/>
  <c r="P370" i="2" l="1"/>
  <c r="Q370" i="2" l="1"/>
  <c r="T370" i="2" s="1"/>
  <c r="N371" i="2" s="1"/>
  <c r="O371" i="2" l="1"/>
  <c r="U371" i="2" s="1"/>
  <c r="S370" i="2"/>
  <c r="V370" i="2" s="1"/>
  <c r="R370" i="2"/>
  <c r="P371" i="2" l="1"/>
  <c r="Q371" i="2" l="1"/>
  <c r="S371" i="2" s="1"/>
  <c r="V371" i="2" s="1"/>
  <c r="R371" i="2" l="1"/>
  <c r="T371" i="2"/>
  <c r="N372" i="2" s="1"/>
  <c r="O372" i="2" s="1"/>
  <c r="P372" i="2" l="1"/>
  <c r="U372" i="2"/>
  <c r="Q372" i="2" l="1"/>
  <c r="T372" i="2" s="1"/>
  <c r="N373" i="2" s="1"/>
  <c r="O373" i="2" l="1"/>
  <c r="U373" i="2" s="1"/>
  <c r="S372" i="2"/>
  <c r="V372" i="2" s="1"/>
  <c r="R372" i="2"/>
  <c r="P373" i="2" l="1"/>
  <c r="Q373" i="2" l="1"/>
  <c r="T373" i="2" s="1"/>
  <c r="N374" i="2" s="1"/>
  <c r="O374" i="2" l="1"/>
  <c r="U374" i="2" s="1"/>
  <c r="S373" i="2"/>
  <c r="V373" i="2" s="1"/>
  <c r="R373" i="2"/>
  <c r="P374" i="2" l="1"/>
  <c r="Q374" i="2" l="1"/>
  <c r="T374" i="2" s="1"/>
  <c r="N375" i="2" s="1"/>
  <c r="O375" i="2" l="1"/>
  <c r="U375" i="2" s="1"/>
  <c r="S374" i="2"/>
  <c r="V374" i="2" s="1"/>
  <c r="R374" i="2"/>
  <c r="P375" i="2" l="1"/>
  <c r="Q375" i="2" l="1"/>
  <c r="T375" i="2" s="1"/>
  <c r="N376" i="2" s="1"/>
  <c r="O376" i="2" l="1"/>
  <c r="S375" i="2"/>
  <c r="V375" i="2" s="1"/>
  <c r="R375" i="2"/>
  <c r="P376" i="2" l="1"/>
  <c r="U376" i="2"/>
  <c r="Q376" i="2" l="1"/>
  <c r="T376" i="2" s="1"/>
  <c r="N377" i="2" s="1"/>
  <c r="O377" i="2" l="1"/>
  <c r="U377" i="2"/>
  <c r="S376" i="2"/>
  <c r="V376" i="2" s="1"/>
  <c r="R376" i="2"/>
  <c r="P377" i="2" l="1"/>
  <c r="Q377" i="2" l="1"/>
  <c r="T377" i="2"/>
  <c r="N378" i="2" s="1"/>
  <c r="O378" i="2" l="1"/>
  <c r="U378" i="2" s="1"/>
  <c r="S377" i="2"/>
  <c r="V377" i="2" s="1"/>
  <c r="R377" i="2"/>
  <c r="P378" i="2" l="1"/>
  <c r="Q378" i="2" l="1"/>
  <c r="T378" i="2" s="1"/>
  <c r="N379" i="2" s="1"/>
  <c r="O379" i="2" l="1"/>
  <c r="U379" i="2" s="1"/>
  <c r="S378" i="2"/>
  <c r="V378" i="2" s="1"/>
  <c r="R378" i="2"/>
  <c r="P379" i="2" l="1"/>
  <c r="Q379" i="2" l="1"/>
  <c r="T379" i="2" s="1"/>
  <c r="N380" i="2" s="1"/>
  <c r="O380" i="2" l="1"/>
  <c r="U380" i="2" s="1"/>
  <c r="S379" i="2"/>
  <c r="V379" i="2" s="1"/>
  <c r="R379" i="2"/>
  <c r="P380" i="2" l="1"/>
  <c r="Q380" i="2" l="1"/>
  <c r="T380" i="2" s="1"/>
  <c r="N381" i="2" s="1"/>
  <c r="O381" i="2" l="1"/>
  <c r="U381" i="2" s="1"/>
  <c r="S380" i="2"/>
  <c r="V380" i="2" s="1"/>
  <c r="R380" i="2"/>
  <c r="P381" i="2" l="1"/>
  <c r="Q381" i="2" l="1"/>
  <c r="T381" i="2" s="1"/>
  <c r="N382" i="2" s="1"/>
  <c r="O382" i="2" l="1"/>
  <c r="S381" i="2"/>
  <c r="V381" i="2" s="1"/>
  <c r="R381" i="2"/>
  <c r="P382" i="2" l="1"/>
  <c r="U382" i="2"/>
  <c r="Q382" i="2" l="1"/>
  <c r="S382" i="2" s="1"/>
  <c r="V382" i="2" s="1"/>
  <c r="R382" i="2" l="1"/>
  <c r="T382" i="2"/>
  <c r="N383" i="2" s="1"/>
  <c r="O383" i="2" s="1"/>
  <c r="U383" i="2" s="1"/>
  <c r="P383" i="2" l="1"/>
  <c r="Q383" i="2" l="1"/>
  <c r="T383" i="2" s="1"/>
  <c r="N384" i="2" s="1"/>
  <c r="O384" i="2" l="1"/>
  <c r="S383" i="2"/>
  <c r="V383" i="2" s="1"/>
  <c r="R383" i="2"/>
  <c r="P384" i="2" l="1"/>
  <c r="U384" i="2"/>
  <c r="Q384" i="2" l="1"/>
  <c r="S384" i="2" s="1"/>
  <c r="V384" i="2" s="1"/>
  <c r="T384" i="2" l="1"/>
  <c r="N385" i="2" s="1"/>
  <c r="O385" i="2" s="1"/>
  <c r="U385" i="2" s="1"/>
  <c r="R384" i="2"/>
  <c r="P385" i="2" l="1"/>
  <c r="Q385" i="2" l="1"/>
  <c r="T385" i="2" s="1"/>
  <c r="N386" i="2" s="1"/>
  <c r="O386" i="2" l="1"/>
  <c r="U386" i="2" s="1"/>
  <c r="S385" i="2"/>
  <c r="V385" i="2" s="1"/>
  <c r="R385" i="2"/>
  <c r="P386" i="2" l="1"/>
  <c r="Q386" i="2" l="1"/>
  <c r="S386" i="2" s="1"/>
  <c r="V386" i="2" s="1"/>
  <c r="T386" i="2" l="1"/>
  <c r="N387" i="2" s="1"/>
  <c r="R386" i="2"/>
  <c r="O387" i="2" l="1"/>
  <c r="U387" i="2" s="1"/>
  <c r="P387" i="2" l="1"/>
  <c r="Q387" i="2" s="1"/>
  <c r="T387" i="2" s="1"/>
  <c r="N388" i="2" s="1"/>
  <c r="O388" i="2" l="1"/>
  <c r="S387" i="2"/>
  <c r="V387" i="2" s="1"/>
  <c r="R387" i="2"/>
  <c r="P388" i="2" l="1"/>
  <c r="U388" i="2"/>
  <c r="Q388" i="2" l="1"/>
  <c r="S388" i="2" s="1"/>
  <c r="V388" i="2" s="1"/>
  <c r="T388" i="2" l="1"/>
  <c r="N389" i="2" s="1"/>
  <c r="O389" i="2" s="1"/>
  <c r="U389" i="2" s="1"/>
  <c r="R388" i="2"/>
  <c r="P389" i="2" l="1"/>
  <c r="Q389" i="2" l="1"/>
  <c r="T389" i="2" s="1"/>
  <c r="N390" i="2" s="1"/>
  <c r="O390" i="2" l="1"/>
  <c r="S389" i="2"/>
  <c r="V389" i="2" s="1"/>
  <c r="R389" i="2"/>
  <c r="P390" i="2" l="1"/>
  <c r="U390" i="2"/>
  <c r="Q390" i="2" l="1"/>
  <c r="T390" i="2" s="1"/>
  <c r="N391" i="2" s="1"/>
  <c r="O391" i="2" l="1"/>
  <c r="S390" i="2"/>
  <c r="V390" i="2" s="1"/>
  <c r="R390" i="2"/>
  <c r="P391" i="2" l="1"/>
  <c r="U391" i="2"/>
  <c r="Q391" i="2" l="1"/>
  <c r="T391" i="2" s="1"/>
  <c r="N392" i="2" s="1"/>
  <c r="O392" i="2" l="1"/>
  <c r="S391" i="2"/>
  <c r="V391" i="2" s="1"/>
  <c r="R391" i="2"/>
  <c r="P392" i="2" l="1"/>
  <c r="U392" i="2"/>
  <c r="Q392" i="2" l="1"/>
  <c r="S392" i="2" s="1"/>
  <c r="V392" i="2" s="1"/>
  <c r="R392" i="2" l="1"/>
  <c r="T392" i="2"/>
  <c r="N393" i="2" s="1"/>
  <c r="O393" i="2"/>
  <c r="P393" i="2" l="1"/>
  <c r="U393" i="2"/>
  <c r="Q393" i="2" l="1"/>
  <c r="T393" i="2" s="1"/>
  <c r="N394" i="2" s="1"/>
  <c r="O394" i="2" l="1"/>
  <c r="U394" i="2" s="1"/>
  <c r="S393" i="2"/>
  <c r="V393" i="2" s="1"/>
  <c r="R393" i="2"/>
  <c r="P394" i="2" l="1"/>
  <c r="Q394" i="2" l="1"/>
  <c r="S394" i="2" s="1"/>
  <c r="V394" i="2" s="1"/>
  <c r="T394" i="2" l="1"/>
  <c r="N395" i="2" s="1"/>
  <c r="O395" i="2" s="1"/>
  <c r="U395" i="2" s="1"/>
  <c r="R394" i="2"/>
  <c r="P395" i="2" l="1"/>
  <c r="Q395" i="2" l="1"/>
  <c r="T395" i="2" s="1"/>
  <c r="N396" i="2" s="1"/>
  <c r="O396" i="2" l="1"/>
  <c r="U396" i="2" s="1"/>
  <c r="S395" i="2"/>
  <c r="V395" i="2" s="1"/>
  <c r="R395" i="2"/>
  <c r="P396" i="2" l="1"/>
  <c r="Q396" i="2" l="1"/>
  <c r="S396" i="2" s="1"/>
  <c r="V396" i="2" s="1"/>
  <c r="R396" i="2" l="1"/>
  <c r="T396" i="2"/>
  <c r="N397" i="2" s="1"/>
  <c r="O397" i="2" s="1"/>
  <c r="P397" i="2" l="1"/>
  <c r="U397" i="2"/>
  <c r="Q397" i="2" l="1"/>
  <c r="T397" i="2" s="1"/>
  <c r="N398" i="2" s="1"/>
  <c r="O398" i="2" l="1"/>
  <c r="U398" i="2" s="1"/>
  <c r="S397" i="2"/>
  <c r="V397" i="2" s="1"/>
  <c r="R397" i="2"/>
  <c r="P398" i="2" l="1"/>
  <c r="Q398" i="2" l="1"/>
  <c r="T398" i="2" s="1"/>
  <c r="N399" i="2" s="1"/>
  <c r="O399" i="2" l="1"/>
  <c r="U399" i="2" s="1"/>
  <c r="S398" i="2"/>
  <c r="V398" i="2" s="1"/>
  <c r="R398" i="2"/>
  <c r="P399" i="2" l="1"/>
  <c r="Q399" i="2" l="1"/>
  <c r="T399" i="2" s="1"/>
  <c r="N400" i="2" s="1"/>
  <c r="O400" i="2" l="1"/>
  <c r="S399" i="2"/>
  <c r="V399" i="2" s="1"/>
  <c r="R399" i="2"/>
  <c r="P400" i="2" l="1"/>
  <c r="U400" i="2"/>
  <c r="Q400" i="2" l="1"/>
  <c r="T400" i="2" s="1"/>
  <c r="N401" i="2" s="1"/>
  <c r="O401" i="2" l="1"/>
  <c r="S400" i="2"/>
  <c r="V400" i="2" s="1"/>
  <c r="R400" i="2"/>
  <c r="P401" i="2" l="1"/>
  <c r="U401" i="2"/>
  <c r="Q401" i="2" l="1"/>
  <c r="T401" i="2" s="1"/>
  <c r="N402" i="2" s="1"/>
  <c r="O402" i="2" l="1"/>
  <c r="U402" i="2" s="1"/>
  <c r="S401" i="2"/>
  <c r="V401" i="2" s="1"/>
  <c r="R401" i="2"/>
  <c r="P402" i="2" l="1"/>
  <c r="Q402" i="2" l="1"/>
  <c r="S402" i="2" s="1"/>
  <c r="V402" i="2" s="1"/>
  <c r="R402" i="2" l="1"/>
  <c r="T402" i="2"/>
  <c r="N403" i="2" s="1"/>
  <c r="O403" i="2" s="1"/>
  <c r="U403" i="2" s="1"/>
  <c r="P403" i="2" l="1"/>
  <c r="Q403" i="2" l="1"/>
  <c r="T403" i="2" s="1"/>
  <c r="N404" i="2" s="1"/>
  <c r="O404" i="2" l="1"/>
  <c r="U404" i="2" s="1"/>
  <c r="S403" i="2"/>
  <c r="V403" i="2" s="1"/>
  <c r="R403" i="2"/>
  <c r="P404" i="2" l="1"/>
  <c r="Q404" i="2" l="1"/>
  <c r="T404" i="2" s="1"/>
  <c r="N405" i="2" s="1"/>
  <c r="O405" i="2" l="1"/>
  <c r="S404" i="2"/>
  <c r="V404" i="2" s="1"/>
  <c r="R404" i="2"/>
  <c r="P405" i="2" l="1"/>
  <c r="U405" i="2"/>
  <c r="Q405" i="2" l="1"/>
  <c r="T405" i="2" s="1"/>
  <c r="N406" i="2" s="1"/>
  <c r="O406" i="2" l="1"/>
  <c r="U406" i="2" s="1"/>
  <c r="S405" i="2"/>
  <c r="V405" i="2" s="1"/>
  <c r="R405" i="2"/>
  <c r="P406" i="2" l="1"/>
  <c r="Q406" i="2" l="1"/>
  <c r="T406" i="2" s="1"/>
  <c r="N407" i="2" s="1"/>
  <c r="O407" i="2" l="1"/>
  <c r="U407" i="2" s="1"/>
  <c r="S406" i="2"/>
  <c r="V406" i="2" s="1"/>
  <c r="R406" i="2"/>
  <c r="P407" i="2" l="1"/>
  <c r="Q407" i="2" l="1"/>
  <c r="S407" i="2" s="1"/>
  <c r="V407" i="2" s="1"/>
  <c r="T407" i="2" l="1"/>
  <c r="N408" i="2" s="1"/>
  <c r="R407" i="2"/>
  <c r="O408" i="2"/>
  <c r="U408" i="2" l="1"/>
  <c r="P408" i="2"/>
  <c r="Q408" i="2" l="1"/>
  <c r="S408" i="2" s="1"/>
  <c r="V408" i="2" s="1"/>
  <c r="T408" i="2" l="1"/>
  <c r="N409" i="2" s="1"/>
  <c r="O409" i="2" s="1"/>
  <c r="U409" i="2" s="1"/>
  <c r="R408" i="2"/>
  <c r="P409" i="2" l="1"/>
  <c r="Q409" i="2" l="1"/>
  <c r="T409" i="2" s="1"/>
  <c r="N410" i="2" s="1"/>
  <c r="O410" i="2" l="1"/>
  <c r="S409" i="2"/>
  <c r="V409" i="2" s="1"/>
  <c r="R409" i="2"/>
  <c r="P410" i="2" l="1"/>
  <c r="U410" i="2"/>
  <c r="Q410" i="2" l="1"/>
  <c r="S410" i="2" s="1"/>
  <c r="V410" i="2" s="1"/>
  <c r="T410" i="2" l="1"/>
  <c r="N411" i="2" s="1"/>
  <c r="O411" i="2" s="1"/>
  <c r="U411" i="2" s="1"/>
  <c r="R410" i="2"/>
  <c r="P411" i="2" l="1"/>
  <c r="Q411" i="2" l="1"/>
  <c r="S411" i="2" s="1"/>
  <c r="V411" i="2" s="1"/>
  <c r="T411" i="2" l="1"/>
  <c r="N412" i="2" s="1"/>
  <c r="O412" i="2" s="1"/>
  <c r="U412" i="2" s="1"/>
  <c r="R411" i="2"/>
  <c r="P412" i="2" l="1"/>
  <c r="Q412" i="2" l="1"/>
  <c r="R412" i="2" s="1"/>
  <c r="T412" i="2" l="1"/>
  <c r="N413" i="2" s="1"/>
  <c r="O413" i="2" s="1"/>
  <c r="S412" i="2"/>
  <c r="V412" i="2" s="1"/>
  <c r="U413" i="2" l="1"/>
  <c r="P413" i="2"/>
  <c r="Q413" i="2" l="1"/>
  <c r="T413" i="2" s="1"/>
  <c r="N414" i="2" s="1"/>
  <c r="O414" i="2" l="1"/>
  <c r="S413" i="2"/>
  <c r="V413" i="2" s="1"/>
  <c r="R413" i="2"/>
  <c r="P414" i="2" l="1"/>
  <c r="U414" i="2"/>
  <c r="Q414" i="2" l="1"/>
  <c r="T414" i="2" s="1"/>
  <c r="N415" i="2" s="1"/>
  <c r="O415" i="2" l="1"/>
  <c r="U415" i="2" s="1"/>
  <c r="S414" i="2"/>
  <c r="V414" i="2" s="1"/>
  <c r="R414" i="2"/>
  <c r="P415" i="2" l="1"/>
  <c r="Q415" i="2" l="1"/>
  <c r="T415" i="2" s="1"/>
  <c r="N416" i="2" s="1"/>
  <c r="O416" i="2" l="1"/>
  <c r="S415" i="2"/>
  <c r="V415" i="2" s="1"/>
  <c r="R415" i="2"/>
  <c r="P416" i="2" l="1"/>
  <c r="U416" i="2"/>
  <c r="Q416" i="2" l="1"/>
  <c r="S416" i="2" s="1"/>
  <c r="V416" i="2" s="1"/>
  <c r="T416" i="2" l="1"/>
  <c r="N417" i="2" s="1"/>
  <c r="O417" i="2" s="1"/>
  <c r="U417" i="2" s="1"/>
  <c r="R416" i="2"/>
  <c r="P417" i="2" l="1"/>
  <c r="Q417" i="2" l="1"/>
  <c r="S417" i="2" s="1"/>
  <c r="V417" i="2" s="1"/>
  <c r="T417" i="2" l="1"/>
  <c r="N418" i="2" s="1"/>
  <c r="O418" i="2" s="1"/>
  <c r="R417" i="2"/>
  <c r="U418" i="2" l="1"/>
  <c r="P418" i="2"/>
  <c r="Q418" i="2" l="1"/>
  <c r="T418" i="2" s="1"/>
  <c r="N419" i="2" s="1"/>
  <c r="O419" i="2" l="1"/>
  <c r="S418" i="2"/>
  <c r="V418" i="2" s="1"/>
  <c r="R418" i="2"/>
  <c r="P419" i="2" l="1"/>
  <c r="U419" i="2"/>
  <c r="Q419" i="2" l="1"/>
  <c r="T419" i="2" s="1"/>
  <c r="N420" i="2" s="1"/>
  <c r="O420" i="2" l="1"/>
  <c r="S419" i="2"/>
  <c r="V419" i="2" s="1"/>
  <c r="R419" i="2"/>
  <c r="P420" i="2" l="1"/>
  <c r="U420" i="2"/>
  <c r="Q420" i="2" l="1"/>
  <c r="R420" i="2" s="1"/>
  <c r="T420" i="2"/>
  <c r="N421" i="2" s="1"/>
  <c r="S420" i="2" l="1"/>
  <c r="V420" i="2" s="1"/>
  <c r="O421" i="2"/>
  <c r="P421" i="2" l="1"/>
  <c r="U421" i="2"/>
  <c r="Q421" i="2" l="1"/>
  <c r="T421" i="2" s="1"/>
  <c r="N422" i="2" s="1"/>
  <c r="O422" i="2" l="1"/>
  <c r="S421" i="2"/>
  <c r="V421" i="2" s="1"/>
  <c r="R421" i="2"/>
  <c r="P422" i="2" l="1"/>
  <c r="U422" i="2"/>
  <c r="Q422" i="2" l="1"/>
  <c r="T422" i="2" s="1"/>
  <c r="N423" i="2" s="1"/>
  <c r="O423" i="2" l="1"/>
  <c r="S422" i="2"/>
  <c r="V422" i="2" s="1"/>
  <c r="R422" i="2"/>
  <c r="P423" i="2" l="1"/>
  <c r="U423" i="2"/>
  <c r="Q423" i="2" l="1"/>
  <c r="T423" i="2"/>
  <c r="N424" i="2" s="1"/>
  <c r="O424" i="2" l="1"/>
  <c r="S423" i="2"/>
  <c r="V423" i="2" s="1"/>
  <c r="R423" i="2"/>
  <c r="P424" i="2" l="1"/>
  <c r="U424" i="2"/>
  <c r="Q424" i="2" l="1"/>
  <c r="T424" i="2" s="1"/>
  <c r="N425" i="2" s="1"/>
  <c r="O425" i="2" l="1"/>
  <c r="U425" i="2" s="1"/>
  <c r="S424" i="2"/>
  <c r="V424" i="2" s="1"/>
  <c r="R424" i="2"/>
  <c r="P425" i="2" l="1"/>
  <c r="Q425" i="2" l="1"/>
  <c r="S425" i="2" s="1"/>
  <c r="V425" i="2" s="1"/>
  <c r="T425" i="2" l="1"/>
  <c r="N426" i="2" s="1"/>
  <c r="O426" i="2" s="1"/>
  <c r="U426" i="2" s="1"/>
  <c r="R425" i="2"/>
  <c r="P426" i="2" l="1"/>
  <c r="Q426" i="2" l="1"/>
  <c r="T426" i="2" s="1"/>
  <c r="N427" i="2" s="1"/>
  <c r="O427" i="2" l="1"/>
  <c r="U427" i="2" s="1"/>
  <c r="S426" i="2"/>
  <c r="V426" i="2" s="1"/>
  <c r="R426" i="2"/>
  <c r="P427" i="2" l="1"/>
  <c r="Q427" i="2" l="1"/>
  <c r="T427" i="2" s="1"/>
  <c r="N428" i="2" s="1"/>
  <c r="O428" i="2" l="1"/>
  <c r="S427" i="2"/>
  <c r="V427" i="2" s="1"/>
  <c r="R427" i="2"/>
  <c r="P428" i="2" l="1"/>
  <c r="U428" i="2"/>
  <c r="Q428" i="2" l="1"/>
  <c r="T428" i="2" s="1"/>
  <c r="N429" i="2" s="1"/>
  <c r="O429" i="2" l="1"/>
  <c r="U429" i="2" s="1"/>
  <c r="S428" i="2"/>
  <c r="V428" i="2" s="1"/>
  <c r="R428" i="2"/>
  <c r="P429" i="2" l="1"/>
  <c r="Q429" i="2" l="1"/>
  <c r="T429" i="2" s="1"/>
  <c r="N430" i="2" s="1"/>
  <c r="O430" i="2" l="1"/>
  <c r="U430" i="2" s="1"/>
  <c r="S429" i="2"/>
  <c r="V429" i="2" s="1"/>
  <c r="R429" i="2"/>
  <c r="P430" i="2" l="1"/>
  <c r="Q430" i="2" l="1"/>
  <c r="S430" i="2" s="1"/>
  <c r="V430" i="2" s="1"/>
  <c r="T430" i="2" l="1"/>
  <c r="N431" i="2" s="1"/>
  <c r="O431" i="2" s="1"/>
  <c r="U431" i="2" s="1"/>
  <c r="R430" i="2"/>
  <c r="P431" i="2" l="1"/>
  <c r="Q431" i="2" l="1"/>
  <c r="T431" i="2" s="1"/>
  <c r="N432" i="2" s="1"/>
  <c r="O432" i="2" l="1"/>
  <c r="U432" i="2" s="1"/>
  <c r="S431" i="2"/>
  <c r="V431" i="2" s="1"/>
  <c r="R431" i="2"/>
  <c r="P432" i="2" l="1"/>
  <c r="Q432" i="2" l="1"/>
  <c r="T432" i="2"/>
  <c r="N433" i="2" s="1"/>
  <c r="O433" i="2" l="1"/>
  <c r="S432" i="2"/>
  <c r="V432" i="2" s="1"/>
  <c r="R432" i="2"/>
  <c r="P433" i="2" l="1"/>
  <c r="U433" i="2"/>
  <c r="Q433" i="2" l="1"/>
  <c r="T433" i="2" s="1"/>
  <c r="N434" i="2" s="1"/>
  <c r="O434" i="2" l="1"/>
  <c r="U434" i="2" s="1"/>
  <c r="S433" i="2"/>
  <c r="V433" i="2" s="1"/>
  <c r="R433" i="2"/>
  <c r="P434" i="2" l="1"/>
  <c r="Q434" i="2" l="1"/>
  <c r="T434" i="2" s="1"/>
  <c r="N435" i="2" s="1"/>
  <c r="O435" i="2" l="1"/>
  <c r="U435" i="2" s="1"/>
  <c r="S434" i="2"/>
  <c r="V434" i="2" s="1"/>
  <c r="R434" i="2"/>
  <c r="P435" i="2" l="1"/>
  <c r="Q435" i="2" l="1"/>
  <c r="T435" i="2"/>
  <c r="N436" i="2" s="1"/>
  <c r="O436" i="2" l="1"/>
  <c r="S435" i="2"/>
  <c r="V435" i="2" s="1"/>
  <c r="R435" i="2"/>
  <c r="P436" i="2" l="1"/>
  <c r="U436" i="2"/>
  <c r="Q436" i="2" l="1"/>
  <c r="T436" i="2" s="1"/>
  <c r="N437" i="2" s="1"/>
  <c r="O437" i="2" l="1"/>
  <c r="S436" i="2"/>
  <c r="V436" i="2" s="1"/>
  <c r="R436" i="2"/>
  <c r="P437" i="2" l="1"/>
  <c r="U437" i="2"/>
  <c r="Q437" i="2" l="1"/>
  <c r="S437" i="2" s="1"/>
  <c r="V437" i="2" s="1"/>
  <c r="T437" i="2" l="1"/>
  <c r="N438" i="2" s="1"/>
  <c r="O438" i="2" s="1"/>
  <c r="R437" i="2"/>
  <c r="P438" i="2" l="1"/>
  <c r="U438" i="2"/>
  <c r="Q438" i="2" l="1"/>
  <c r="T438" i="2" s="1"/>
  <c r="N439" i="2" s="1"/>
  <c r="O439" i="2" l="1"/>
  <c r="S438" i="2"/>
  <c r="V438" i="2" s="1"/>
  <c r="R438" i="2"/>
  <c r="P439" i="2" l="1"/>
  <c r="U439" i="2"/>
  <c r="Q439" i="2" l="1"/>
  <c r="T439" i="2" s="1"/>
  <c r="N440" i="2" s="1"/>
  <c r="O440" i="2" l="1"/>
  <c r="U440" i="2"/>
  <c r="S439" i="2"/>
  <c r="V439" i="2" s="1"/>
  <c r="R439" i="2"/>
  <c r="P440" i="2" l="1"/>
  <c r="Q440" i="2" l="1"/>
  <c r="R440" i="2" s="1"/>
  <c r="T440" i="2" l="1"/>
  <c r="N441" i="2" s="1"/>
  <c r="O441" i="2" s="1"/>
  <c r="S440" i="2"/>
  <c r="V440" i="2" s="1"/>
  <c r="P441" i="2" l="1"/>
  <c r="U441" i="2"/>
  <c r="Q441" i="2" l="1"/>
  <c r="T441" i="2"/>
  <c r="N442" i="2" s="1"/>
  <c r="O442" i="2" l="1"/>
  <c r="U442" i="2" s="1"/>
  <c r="S441" i="2"/>
  <c r="V441" i="2" s="1"/>
  <c r="R441" i="2"/>
  <c r="P442" i="2" l="1"/>
  <c r="Q442" i="2" l="1"/>
  <c r="T442" i="2" s="1"/>
  <c r="N443" i="2" s="1"/>
  <c r="O443" i="2" l="1"/>
  <c r="U443" i="2" s="1"/>
  <c r="S442" i="2"/>
  <c r="V442" i="2" s="1"/>
  <c r="R442" i="2"/>
  <c r="P443" i="2" l="1"/>
  <c r="Q443" i="2" l="1"/>
  <c r="S443" i="2" s="1"/>
  <c r="V443" i="2" s="1"/>
  <c r="T443" i="2" l="1"/>
  <c r="N444" i="2" s="1"/>
  <c r="O444" i="2" s="1"/>
  <c r="R443" i="2"/>
  <c r="P444" i="2" l="1"/>
  <c r="U444" i="2"/>
  <c r="Q444" i="2" l="1"/>
  <c r="S444" i="2" s="1"/>
  <c r="V444" i="2" s="1"/>
  <c r="T444" i="2" l="1"/>
  <c r="N445" i="2" s="1"/>
  <c r="O445" i="2" s="1"/>
  <c r="R444" i="2"/>
  <c r="U445" i="2" l="1"/>
  <c r="P445" i="2"/>
  <c r="Q445" i="2" l="1"/>
  <c r="T445" i="2" s="1"/>
  <c r="N446" i="2" s="1"/>
  <c r="O446" i="2" l="1"/>
  <c r="U446" i="2" s="1"/>
  <c r="S445" i="2"/>
  <c r="V445" i="2" s="1"/>
  <c r="R445" i="2"/>
  <c r="P446" i="2" l="1"/>
  <c r="Q446" i="2" l="1"/>
  <c r="R446" i="2" s="1"/>
  <c r="T446" i="2" l="1"/>
  <c r="N447" i="2" s="1"/>
  <c r="S446" i="2"/>
  <c r="V446" i="2" s="1"/>
  <c r="O447" i="2"/>
  <c r="P447" i="2" l="1"/>
  <c r="U447" i="2"/>
  <c r="Q447" i="2" l="1"/>
  <c r="T447" i="2" s="1"/>
  <c r="N448" i="2" s="1"/>
  <c r="O448" i="2" l="1"/>
  <c r="S447" i="2"/>
  <c r="V447" i="2" s="1"/>
  <c r="R447" i="2"/>
  <c r="P448" i="2" l="1"/>
  <c r="U448" i="2"/>
  <c r="Q448" i="2" l="1"/>
  <c r="T448" i="2" s="1"/>
  <c r="N449" i="2" s="1"/>
  <c r="O449" i="2" l="1"/>
  <c r="S448" i="2"/>
  <c r="V448" i="2" s="1"/>
  <c r="R448" i="2"/>
  <c r="P449" i="2" l="1"/>
  <c r="U449" i="2"/>
  <c r="Q449" i="2" l="1"/>
  <c r="T449" i="2"/>
  <c r="N450" i="2" s="1"/>
  <c r="O450" i="2" l="1"/>
  <c r="U450" i="2" s="1"/>
  <c r="S449" i="2"/>
  <c r="V449" i="2" s="1"/>
  <c r="R449" i="2"/>
  <c r="P450" i="2" l="1"/>
  <c r="Q450" i="2" l="1"/>
  <c r="T450" i="2" s="1"/>
  <c r="N451" i="2" s="1"/>
  <c r="O451" i="2" l="1"/>
  <c r="S450" i="2"/>
  <c r="V450" i="2" s="1"/>
  <c r="R450" i="2"/>
  <c r="P451" i="2" l="1"/>
  <c r="U451" i="2"/>
  <c r="Q451" i="2" l="1"/>
  <c r="T451" i="2" s="1"/>
  <c r="N452" i="2" s="1"/>
  <c r="O452" i="2" l="1"/>
  <c r="S451" i="2"/>
  <c r="V451" i="2" s="1"/>
  <c r="R451" i="2"/>
  <c r="P452" i="2" l="1"/>
  <c r="U452" i="2"/>
  <c r="Q452" i="2" l="1"/>
  <c r="T452" i="2" s="1"/>
  <c r="N453" i="2" s="1"/>
  <c r="O453" i="2" l="1"/>
  <c r="U453" i="2" s="1"/>
  <c r="S452" i="2"/>
  <c r="V452" i="2" s="1"/>
  <c r="R452" i="2"/>
  <c r="P453" i="2" l="1"/>
  <c r="Q453" i="2" l="1"/>
  <c r="T453" i="2" s="1"/>
  <c r="N454" i="2" s="1"/>
  <c r="O454" i="2" l="1"/>
  <c r="U454" i="2"/>
  <c r="S453" i="2"/>
  <c r="V453" i="2" s="1"/>
  <c r="R453" i="2"/>
  <c r="P454" i="2" l="1"/>
  <c r="Q454" i="2" l="1"/>
  <c r="T454" i="2"/>
  <c r="N455" i="2" s="1"/>
  <c r="O455" i="2" l="1"/>
  <c r="U455" i="2"/>
  <c r="S454" i="2"/>
  <c r="V454" i="2" s="1"/>
  <c r="R454" i="2"/>
  <c r="P455" i="2" l="1"/>
  <c r="Q455" i="2" l="1"/>
  <c r="T455" i="2" s="1"/>
  <c r="N456" i="2" s="1"/>
  <c r="O456" i="2" l="1"/>
  <c r="S455" i="2"/>
  <c r="V455" i="2" s="1"/>
  <c r="R455" i="2"/>
  <c r="P456" i="2" l="1"/>
  <c r="U456" i="2"/>
  <c r="Q456" i="2" l="1"/>
  <c r="T456" i="2" s="1"/>
  <c r="N457" i="2" s="1"/>
  <c r="O457" i="2" l="1"/>
  <c r="U457" i="2"/>
  <c r="S456" i="2"/>
  <c r="V456" i="2" s="1"/>
  <c r="R456" i="2"/>
  <c r="P457" i="2" l="1"/>
  <c r="Q457" i="2" l="1"/>
  <c r="T457" i="2" s="1"/>
  <c r="N458" i="2" s="1"/>
  <c r="O458" i="2" l="1"/>
  <c r="U458" i="2" s="1"/>
  <c r="S457" i="2"/>
  <c r="V457" i="2" s="1"/>
  <c r="R457" i="2"/>
  <c r="P458" i="2" l="1"/>
  <c r="Q458" i="2" l="1"/>
  <c r="T458" i="2" s="1"/>
  <c r="N459" i="2" s="1"/>
  <c r="O459" i="2" l="1"/>
  <c r="S458" i="2"/>
  <c r="V458" i="2" s="1"/>
  <c r="R458" i="2"/>
  <c r="P459" i="2" l="1"/>
  <c r="U459" i="2"/>
  <c r="Q459" i="2" l="1"/>
  <c r="T459" i="2" s="1"/>
  <c r="N460" i="2" s="1"/>
  <c r="O460" i="2" l="1"/>
  <c r="U460" i="2"/>
  <c r="S459" i="2"/>
  <c r="V459" i="2" s="1"/>
  <c r="R459" i="2"/>
  <c r="P460" i="2" l="1"/>
  <c r="Q460" i="2" l="1"/>
  <c r="T460" i="2"/>
  <c r="N461" i="2" s="1"/>
  <c r="O461" i="2" l="1"/>
  <c r="S460" i="2"/>
  <c r="V460" i="2" s="1"/>
  <c r="R460" i="2"/>
  <c r="P461" i="2" l="1"/>
  <c r="U461" i="2"/>
  <c r="Q461" i="2" l="1"/>
  <c r="T461" i="2" s="1"/>
  <c r="N462" i="2" s="1"/>
  <c r="O462" i="2" l="1"/>
  <c r="U462" i="2" s="1"/>
  <c r="S461" i="2"/>
  <c r="V461" i="2" s="1"/>
  <c r="R461" i="2"/>
  <c r="P462" i="2" l="1"/>
  <c r="Q462" i="2" l="1"/>
  <c r="T462" i="2" s="1"/>
  <c r="N463" i="2" s="1"/>
  <c r="O463" i="2" l="1"/>
  <c r="U463" i="2"/>
  <c r="S462" i="2"/>
  <c r="V462" i="2" s="1"/>
  <c r="R462" i="2"/>
  <c r="P463" i="2" l="1"/>
  <c r="Q463" i="2" l="1"/>
  <c r="T463" i="2" s="1"/>
  <c r="N464" i="2" s="1"/>
  <c r="O464" i="2" l="1"/>
  <c r="U464" i="2" s="1"/>
  <c r="S463" i="2"/>
  <c r="V463" i="2" s="1"/>
  <c r="R463" i="2"/>
  <c r="P464" i="2" l="1"/>
  <c r="Q464" i="2" l="1"/>
  <c r="R464" i="2" s="1"/>
  <c r="T464" i="2" l="1"/>
  <c r="N465" i="2" s="1"/>
  <c r="O465" i="2" s="1"/>
  <c r="U465" i="2" s="1"/>
  <c r="S464" i="2"/>
  <c r="V464" i="2" s="1"/>
  <c r="P465" i="2" l="1"/>
  <c r="Q465" i="2" l="1"/>
  <c r="T465" i="2" s="1"/>
  <c r="N466" i="2" s="1"/>
  <c r="O466" i="2" l="1"/>
  <c r="S465" i="2"/>
  <c r="V465" i="2" s="1"/>
  <c r="R465" i="2"/>
  <c r="P466" i="2" l="1"/>
  <c r="U466" i="2"/>
  <c r="Q466" i="2" l="1"/>
  <c r="S466" i="2" s="1"/>
  <c r="V466" i="2" s="1"/>
  <c r="T466" i="2" l="1"/>
  <c r="N467" i="2" s="1"/>
  <c r="R466" i="2"/>
  <c r="O467" i="2"/>
  <c r="P467" i="2" l="1"/>
  <c r="U467" i="2"/>
  <c r="Q467" i="2" l="1"/>
  <c r="T467" i="2" s="1"/>
  <c r="N468" i="2" s="1"/>
  <c r="O468" i="2" l="1"/>
  <c r="S467" i="2"/>
  <c r="V467" i="2" s="1"/>
  <c r="R467" i="2"/>
  <c r="P468" i="2" l="1"/>
  <c r="U468" i="2"/>
  <c r="Q468" i="2" l="1"/>
  <c r="S468" i="2" s="1"/>
  <c r="V468" i="2" s="1"/>
  <c r="T468" i="2" l="1"/>
  <c r="N469" i="2" s="1"/>
  <c r="R468" i="2"/>
  <c r="O469" i="2"/>
  <c r="P469" i="2" l="1"/>
  <c r="U469" i="2"/>
  <c r="Q469" i="2" l="1"/>
  <c r="T469" i="2" s="1"/>
  <c r="N470" i="2" s="1"/>
  <c r="O470" i="2" l="1"/>
  <c r="U470" i="2" s="1"/>
  <c r="S469" i="2"/>
  <c r="V469" i="2" s="1"/>
  <c r="R469" i="2"/>
  <c r="P470" i="2" l="1"/>
  <c r="Q470" i="2" l="1"/>
  <c r="T470" i="2" s="1"/>
  <c r="N471" i="2" s="1"/>
  <c r="O471" i="2" l="1"/>
  <c r="S470" i="2"/>
  <c r="V470" i="2" s="1"/>
  <c r="R470" i="2"/>
  <c r="P471" i="2" l="1"/>
  <c r="U471" i="2"/>
  <c r="Q471" i="2" l="1"/>
  <c r="T471" i="2"/>
  <c r="N472" i="2" s="1"/>
  <c r="O472" i="2" l="1"/>
  <c r="U472" i="2" s="1"/>
  <c r="S471" i="2"/>
  <c r="V471" i="2" s="1"/>
  <c r="R471" i="2"/>
  <c r="P472" i="2" l="1"/>
  <c r="Q472" i="2" l="1"/>
  <c r="S472" i="2" s="1"/>
  <c r="V472" i="2" s="1"/>
  <c r="T472" i="2"/>
  <c r="N473" i="2" s="1"/>
  <c r="R472" i="2" l="1"/>
  <c r="O473" i="2"/>
  <c r="P473" i="2" l="1"/>
  <c r="U473" i="2"/>
  <c r="Q473" i="2" l="1"/>
  <c r="S473" i="2" s="1"/>
  <c r="V473" i="2" s="1"/>
  <c r="T473" i="2" l="1"/>
  <c r="N474" i="2" s="1"/>
  <c r="O474" i="2" s="1"/>
  <c r="R473" i="2"/>
  <c r="P474" i="2" l="1"/>
  <c r="U474" i="2"/>
  <c r="Q474" i="2" l="1"/>
  <c r="S474" i="2" s="1"/>
  <c r="V474" i="2" s="1"/>
  <c r="T474" i="2" l="1"/>
  <c r="N475" i="2" s="1"/>
  <c r="O475" i="2" s="1"/>
  <c r="U475" i="2" s="1"/>
  <c r="R474" i="2"/>
  <c r="P475" i="2" l="1"/>
  <c r="Q475" i="2" l="1"/>
  <c r="S475" i="2" s="1"/>
  <c r="V475" i="2" s="1"/>
  <c r="T475" i="2" l="1"/>
  <c r="N476" i="2" s="1"/>
  <c r="R475" i="2"/>
  <c r="O476" i="2"/>
  <c r="P476" i="2" l="1"/>
  <c r="U476" i="2"/>
  <c r="Q476" i="2" l="1"/>
  <c r="R476" i="2" s="1"/>
  <c r="T476" i="2" l="1"/>
  <c r="N477" i="2" s="1"/>
  <c r="O477" i="2"/>
  <c r="U477" i="2" s="1"/>
  <c r="S476" i="2"/>
  <c r="V476" i="2" s="1"/>
  <c r="P477" i="2" l="1"/>
  <c r="Q477" i="2" l="1"/>
  <c r="R477" i="2" s="1"/>
  <c r="T477" i="2" l="1"/>
  <c r="N478" i="2" s="1"/>
  <c r="O478" i="2" s="1"/>
  <c r="S477" i="2"/>
  <c r="V477" i="2" s="1"/>
  <c r="P478" i="2" l="1"/>
  <c r="U478" i="2"/>
  <c r="Q478" i="2" l="1"/>
  <c r="R478" i="2" s="1"/>
  <c r="T478" i="2"/>
  <c r="N479" i="2" s="1"/>
  <c r="S478" i="2" l="1"/>
  <c r="V478" i="2" s="1"/>
  <c r="O479" i="2"/>
  <c r="U479" i="2" s="1"/>
  <c r="P479" i="2" l="1"/>
  <c r="Q479" i="2" l="1"/>
  <c r="S479" i="2" s="1"/>
  <c r="V479" i="2" s="1"/>
  <c r="T479" i="2" l="1"/>
  <c r="N480" i="2" s="1"/>
  <c r="R479" i="2"/>
  <c r="O480" i="2"/>
  <c r="U480" i="2" s="1"/>
  <c r="P480" i="2" l="1"/>
  <c r="Q480" i="2" l="1"/>
  <c r="R480" i="2" s="1"/>
  <c r="T480" i="2" l="1"/>
  <c r="N481" i="2" s="1"/>
  <c r="O481" i="2" s="1"/>
  <c r="S480" i="2"/>
  <c r="V480" i="2" s="1"/>
  <c r="P481" i="2" l="1"/>
  <c r="U481" i="2"/>
  <c r="Q481" i="2" l="1"/>
  <c r="S481" i="2" s="1"/>
  <c r="V481" i="2" s="1"/>
  <c r="T481" i="2"/>
  <c r="N482" i="2" s="1"/>
  <c r="R481" i="2" l="1"/>
  <c r="O482" i="2"/>
  <c r="U482" i="2" s="1"/>
  <c r="P482" i="2" l="1"/>
  <c r="Q482" i="2" l="1"/>
  <c r="T482" i="2" s="1"/>
  <c r="N483" i="2" s="1"/>
  <c r="O483" i="2" l="1"/>
  <c r="U483" i="2"/>
  <c r="S482" i="2"/>
  <c r="V482" i="2" s="1"/>
  <c r="R482" i="2"/>
  <c r="P483" i="2" l="1"/>
  <c r="Q483" i="2" l="1"/>
  <c r="S483" i="2" s="1"/>
  <c r="V483" i="2" s="1"/>
  <c r="T483" i="2" l="1"/>
  <c r="N484" i="2" s="1"/>
  <c r="O484" i="2" s="1"/>
  <c r="U484" i="2" s="1"/>
  <c r="R483" i="2"/>
  <c r="P484" i="2" l="1"/>
  <c r="Q484" i="2" l="1"/>
  <c r="T484" i="2" s="1"/>
  <c r="N485" i="2" s="1"/>
  <c r="O485" i="2" l="1"/>
  <c r="S484" i="2"/>
  <c r="V484" i="2" s="1"/>
  <c r="R484" i="2"/>
  <c r="P485" i="2" l="1"/>
  <c r="U485" i="2"/>
  <c r="Q485" i="2" l="1"/>
  <c r="R485" i="2" s="1"/>
  <c r="T485" i="2" l="1"/>
  <c r="N486" i="2" s="1"/>
  <c r="O486" i="2" s="1"/>
  <c r="S485" i="2"/>
  <c r="V485" i="2" s="1"/>
  <c r="P486" i="2" l="1"/>
  <c r="U486" i="2"/>
  <c r="Q486" i="2" l="1"/>
  <c r="T486" i="2" s="1"/>
  <c r="N487" i="2" s="1"/>
  <c r="O487" i="2" l="1"/>
  <c r="U487" i="2" s="1"/>
  <c r="S486" i="2"/>
  <c r="V486" i="2" s="1"/>
  <c r="R486" i="2"/>
  <c r="P487" i="2" l="1"/>
  <c r="Q487" i="2" l="1"/>
  <c r="S487" i="2" s="1"/>
  <c r="V487" i="2" s="1"/>
  <c r="T487" i="2"/>
  <c r="N488" i="2" s="1"/>
  <c r="R487" i="2" l="1"/>
  <c r="O488" i="2"/>
  <c r="U488" i="2"/>
  <c r="P488" i="2" l="1"/>
  <c r="Q488" i="2" l="1"/>
  <c r="T488" i="2"/>
  <c r="N489" i="2" s="1"/>
  <c r="O489" i="2" l="1"/>
  <c r="S488" i="2"/>
  <c r="V488" i="2" s="1"/>
  <c r="R488" i="2"/>
  <c r="P489" i="2" l="1"/>
  <c r="U489" i="2"/>
  <c r="Q489" i="2" l="1"/>
  <c r="R489" i="2" s="1"/>
  <c r="T489" i="2" l="1"/>
  <c r="N490" i="2" s="1"/>
  <c r="S489" i="2"/>
  <c r="V489" i="2" s="1"/>
  <c r="O490" i="2"/>
  <c r="P490" i="2" l="1"/>
  <c r="U490" i="2"/>
  <c r="Q490" i="2" l="1"/>
  <c r="T490" i="2" s="1"/>
  <c r="N491" i="2" s="1"/>
  <c r="O491" i="2" l="1"/>
  <c r="S490" i="2"/>
  <c r="V490" i="2" s="1"/>
  <c r="R490" i="2"/>
  <c r="P491" i="2" l="1"/>
  <c r="U491" i="2"/>
  <c r="Q491" i="2" l="1"/>
  <c r="T491" i="2" s="1"/>
  <c r="N492" i="2" s="1"/>
  <c r="O492" i="2" l="1"/>
  <c r="S491" i="2"/>
  <c r="V491" i="2" s="1"/>
  <c r="R491" i="2"/>
  <c r="P492" i="2" l="1"/>
  <c r="U492" i="2"/>
  <c r="Q492" i="2" l="1"/>
  <c r="T492" i="2" s="1"/>
  <c r="N493" i="2" s="1"/>
  <c r="O493" i="2" l="1"/>
  <c r="S492" i="2"/>
  <c r="V492" i="2" s="1"/>
  <c r="R492" i="2"/>
  <c r="P493" i="2" l="1"/>
  <c r="U493" i="2"/>
  <c r="Q493" i="2" l="1"/>
  <c r="T493" i="2" s="1"/>
  <c r="N494" i="2" s="1"/>
  <c r="O494" i="2" l="1"/>
  <c r="S493" i="2"/>
  <c r="V493" i="2" s="1"/>
  <c r="R493" i="2"/>
  <c r="P494" i="2" l="1"/>
  <c r="U494" i="2"/>
  <c r="Q494" i="2" l="1"/>
  <c r="T494" i="2" s="1"/>
  <c r="N495" i="2" s="1"/>
  <c r="O495" i="2" l="1"/>
  <c r="U495" i="2" s="1"/>
  <c r="S494" i="2"/>
  <c r="V494" i="2" s="1"/>
  <c r="R494" i="2"/>
  <c r="P495" i="2" l="1"/>
  <c r="Q495" i="2" l="1"/>
  <c r="T495" i="2" s="1"/>
  <c r="N496" i="2" s="1"/>
  <c r="O496" i="2" l="1"/>
  <c r="S495" i="2"/>
  <c r="V495" i="2" s="1"/>
  <c r="R495" i="2"/>
  <c r="P496" i="2" l="1"/>
  <c r="U496" i="2"/>
  <c r="Q496" i="2" l="1"/>
  <c r="T496" i="2"/>
  <c r="N497" i="2" s="1"/>
  <c r="O497" i="2" l="1"/>
  <c r="S496" i="2"/>
  <c r="V496" i="2" s="1"/>
  <c r="R496" i="2"/>
  <c r="P497" i="2" l="1"/>
  <c r="U497" i="2"/>
  <c r="Q497" i="2" l="1"/>
  <c r="T497" i="2"/>
  <c r="N498" i="2" s="1"/>
  <c r="O498" i="2" l="1"/>
  <c r="S497" i="2"/>
  <c r="V497" i="2" s="1"/>
  <c r="R497" i="2"/>
  <c r="P498" i="2" l="1"/>
  <c r="U498" i="2"/>
  <c r="Q498" i="2" l="1"/>
  <c r="T498" i="2" s="1"/>
  <c r="N499" i="2" s="1"/>
  <c r="O499" i="2" l="1"/>
  <c r="S498" i="2"/>
  <c r="V498" i="2" s="1"/>
  <c r="R498" i="2"/>
  <c r="P499" i="2" l="1"/>
  <c r="U499" i="2"/>
  <c r="Q499" i="2" l="1"/>
  <c r="T499" i="2" s="1"/>
  <c r="N500" i="2" s="1"/>
  <c r="O500" i="2" l="1"/>
  <c r="S499" i="2"/>
  <c r="V499" i="2" s="1"/>
  <c r="R499" i="2"/>
  <c r="P500" i="2" l="1"/>
  <c r="U500" i="2"/>
  <c r="Q500" i="2" l="1"/>
  <c r="T500" i="2" s="1"/>
  <c r="N501" i="2" s="1"/>
  <c r="O501" i="2" l="1"/>
  <c r="S500" i="2"/>
  <c r="V500" i="2" s="1"/>
  <c r="R500" i="2"/>
  <c r="P501" i="2" l="1"/>
  <c r="U501" i="2"/>
  <c r="Q501" i="2" l="1"/>
  <c r="T501" i="2" s="1"/>
  <c r="N502" i="2" s="1"/>
  <c r="O502" i="2" l="1"/>
  <c r="S501" i="2"/>
  <c r="V501" i="2" s="1"/>
  <c r="R501" i="2"/>
  <c r="P502" i="2" l="1"/>
  <c r="U502" i="2"/>
  <c r="Q502" i="2" l="1"/>
  <c r="T502" i="2" s="1"/>
  <c r="N503" i="2" s="1"/>
  <c r="O503" i="2" l="1"/>
  <c r="U503" i="2" s="1"/>
  <c r="S502" i="2"/>
  <c r="V502" i="2" s="1"/>
  <c r="R502" i="2"/>
  <c r="P503" i="2" l="1"/>
  <c r="Q503" i="2" l="1"/>
  <c r="T503" i="2"/>
  <c r="N504" i="2" s="1"/>
  <c r="O504" i="2" l="1"/>
  <c r="U504" i="2"/>
  <c r="S503" i="2"/>
  <c r="V503" i="2" s="1"/>
  <c r="R503" i="2"/>
  <c r="P504" i="2" l="1"/>
  <c r="Q504" i="2" l="1"/>
  <c r="T504" i="2"/>
  <c r="N505" i="2" s="1"/>
  <c r="O505" i="2" l="1"/>
  <c r="S504" i="2"/>
  <c r="V504" i="2" s="1"/>
  <c r="R504" i="2"/>
  <c r="P505" i="2" l="1"/>
  <c r="U505" i="2"/>
  <c r="Q505" i="2" l="1"/>
  <c r="T505" i="2"/>
  <c r="N506" i="2" s="1"/>
  <c r="O506" i="2" l="1"/>
  <c r="S505" i="2"/>
  <c r="V505" i="2" s="1"/>
  <c r="R505" i="2"/>
  <c r="P506" i="2" l="1"/>
  <c r="U506" i="2"/>
  <c r="Q506" i="2" l="1"/>
  <c r="T506" i="2" s="1"/>
  <c r="N507" i="2" s="1"/>
  <c r="O507" i="2" l="1"/>
  <c r="S506" i="2"/>
  <c r="V506" i="2" s="1"/>
  <c r="R506" i="2"/>
  <c r="P507" i="2" l="1"/>
  <c r="U507" i="2"/>
  <c r="Q507" i="2" l="1"/>
  <c r="T507" i="2" s="1"/>
  <c r="N508" i="2" s="1"/>
  <c r="O508" i="2" l="1"/>
  <c r="U508" i="2" s="1"/>
  <c r="S507" i="2"/>
  <c r="V507" i="2" s="1"/>
  <c r="R507" i="2"/>
  <c r="P508" i="2" l="1"/>
  <c r="Q508" i="2" l="1"/>
  <c r="T508" i="2"/>
  <c r="N509" i="2" s="1"/>
  <c r="O509" i="2" l="1"/>
  <c r="S508" i="2"/>
  <c r="V508" i="2" s="1"/>
  <c r="R508" i="2"/>
  <c r="P509" i="2" l="1"/>
  <c r="U509" i="2"/>
  <c r="Q509" i="2" l="1"/>
  <c r="T509" i="2"/>
  <c r="N510" i="2" s="1"/>
  <c r="O510" i="2" l="1"/>
  <c r="S509" i="2"/>
  <c r="V509" i="2" s="1"/>
  <c r="R509" i="2"/>
  <c r="P510" i="2" l="1"/>
  <c r="U510" i="2"/>
  <c r="Q510" i="2" l="1"/>
  <c r="T510" i="2"/>
  <c r="N511" i="2" s="1"/>
  <c r="O511" i="2" l="1"/>
  <c r="S510" i="2"/>
  <c r="V510" i="2" s="1"/>
  <c r="R510" i="2"/>
  <c r="P511" i="2" l="1"/>
  <c r="U511" i="2"/>
  <c r="Q511" i="2" l="1"/>
  <c r="T511" i="2" s="1"/>
  <c r="N512" i="2" s="1"/>
  <c r="O512" i="2" l="1"/>
  <c r="U512" i="2" s="1"/>
  <c r="S511" i="2"/>
  <c r="V511" i="2" s="1"/>
  <c r="R511" i="2"/>
  <c r="P512" i="2" l="1"/>
  <c r="Q512" i="2" l="1"/>
  <c r="T512" i="2" s="1"/>
  <c r="N513" i="2" s="1"/>
  <c r="O513" i="2" l="1"/>
  <c r="S512" i="2"/>
  <c r="V512" i="2" s="1"/>
  <c r="R512" i="2"/>
  <c r="P513" i="2" l="1"/>
  <c r="U513" i="2"/>
  <c r="Q513" i="2" l="1"/>
  <c r="T513" i="2" s="1"/>
  <c r="N514" i="2" s="1"/>
  <c r="O514" i="2" l="1"/>
  <c r="S513" i="2"/>
  <c r="V513" i="2" s="1"/>
  <c r="R513" i="2"/>
  <c r="P514" i="2" l="1"/>
  <c r="U514" i="2"/>
  <c r="Q514" i="2" l="1"/>
  <c r="R514" i="2" s="1"/>
  <c r="T514" i="2" l="1"/>
  <c r="N515" i="2" s="1"/>
  <c r="S514" i="2"/>
  <c r="V514" i="2" s="1"/>
  <c r="O515" i="2" l="1"/>
  <c r="U515" i="2" s="1"/>
  <c r="P515" i="2" l="1"/>
  <c r="Q515" i="2" l="1"/>
  <c r="S515" i="2" s="1"/>
  <c r="V515" i="2" s="1"/>
  <c r="T515" i="2" l="1"/>
  <c r="N516" i="2" s="1"/>
  <c r="O516" i="2" s="1"/>
  <c r="R515" i="2"/>
  <c r="P516" i="2" l="1"/>
  <c r="U516" i="2"/>
  <c r="Q516" i="2" l="1"/>
  <c r="T516" i="2"/>
  <c r="N517" i="2" s="1"/>
  <c r="O517" i="2" l="1"/>
  <c r="U517" i="2"/>
  <c r="S516" i="2"/>
  <c r="V516" i="2" s="1"/>
  <c r="R516" i="2"/>
  <c r="P517" i="2" l="1"/>
  <c r="Q517" i="2" l="1"/>
  <c r="R517" i="2" s="1"/>
  <c r="T517" i="2" l="1"/>
  <c r="N518" i="2" s="1"/>
  <c r="O518" i="2" s="1"/>
  <c r="S517" i="2"/>
  <c r="V517" i="2" s="1"/>
  <c r="P518" i="2" l="1"/>
  <c r="U518" i="2"/>
  <c r="Q518" i="2" l="1"/>
  <c r="S518" i="2" s="1"/>
  <c r="V518" i="2" s="1"/>
  <c r="T518" i="2" l="1"/>
  <c r="N519" i="2" s="1"/>
  <c r="R518" i="2"/>
  <c r="O519" i="2"/>
  <c r="P519" i="2" l="1"/>
  <c r="U519" i="2"/>
  <c r="Q519" i="2" l="1"/>
  <c r="R519" i="2" s="1"/>
  <c r="T519" i="2" l="1"/>
  <c r="N520" i="2" s="1"/>
  <c r="O520" i="2" s="1"/>
  <c r="S519" i="2"/>
  <c r="V519" i="2" s="1"/>
  <c r="P520" i="2" l="1"/>
  <c r="U520" i="2"/>
  <c r="Q520" i="2" l="1"/>
  <c r="R520" i="2" s="1"/>
  <c r="T520" i="2"/>
  <c r="N521" i="2" s="1"/>
  <c r="S520" i="2" l="1"/>
  <c r="V520" i="2" s="1"/>
  <c r="O521" i="2"/>
  <c r="U521" i="2" s="1"/>
  <c r="P521" i="2" l="1"/>
  <c r="Q521" i="2" l="1"/>
  <c r="T521" i="2" s="1"/>
  <c r="N522" i="2" s="1"/>
  <c r="O522" i="2" l="1"/>
  <c r="S521" i="2"/>
  <c r="V521" i="2" s="1"/>
  <c r="R521" i="2"/>
  <c r="P522" i="2" l="1"/>
  <c r="U522" i="2"/>
  <c r="Q522" i="2" l="1"/>
  <c r="T522" i="2" s="1"/>
  <c r="N523" i="2" s="1"/>
  <c r="O523" i="2" l="1"/>
  <c r="S522" i="2"/>
  <c r="V522" i="2" s="1"/>
  <c r="R522" i="2"/>
  <c r="P523" i="2" l="1"/>
  <c r="U523" i="2"/>
  <c r="Q523" i="2" l="1"/>
  <c r="T523" i="2" s="1"/>
  <c r="N524" i="2" s="1"/>
  <c r="O524" i="2" l="1"/>
  <c r="U524" i="2" s="1"/>
  <c r="S523" i="2"/>
  <c r="V523" i="2" s="1"/>
  <c r="R523" i="2"/>
  <c r="P524" i="2" l="1"/>
  <c r="Q524" i="2" l="1"/>
  <c r="S524" i="2" s="1"/>
  <c r="V524" i="2" s="1"/>
  <c r="T524" i="2" l="1"/>
  <c r="N525" i="2" s="1"/>
  <c r="R524" i="2"/>
  <c r="O525" i="2"/>
  <c r="U525" i="2" s="1"/>
  <c r="P525" i="2" l="1"/>
  <c r="Q525" i="2" l="1"/>
  <c r="T525" i="2"/>
  <c r="N526" i="2" s="1"/>
  <c r="O526" i="2" l="1"/>
  <c r="U526" i="2"/>
  <c r="S525" i="2"/>
  <c r="V525" i="2" s="1"/>
  <c r="R525" i="2"/>
  <c r="P526" i="2" l="1"/>
  <c r="Q526" i="2" l="1"/>
  <c r="R526" i="2" s="1"/>
  <c r="T526" i="2" l="1"/>
  <c r="N527" i="2" s="1"/>
  <c r="O527" i="2" s="1"/>
  <c r="S526" i="2"/>
  <c r="V526" i="2" s="1"/>
  <c r="U527" i="2" l="1"/>
  <c r="P527" i="2"/>
  <c r="Q527" i="2" l="1"/>
  <c r="R527" i="2" s="1"/>
  <c r="T527" i="2" l="1"/>
  <c r="N528" i="2" s="1"/>
  <c r="O528" i="2" s="1"/>
  <c r="S527" i="2"/>
  <c r="V527" i="2" s="1"/>
  <c r="P528" i="2" l="1"/>
  <c r="U528" i="2"/>
  <c r="Q528" i="2" l="1"/>
  <c r="S528" i="2" s="1"/>
  <c r="V528" i="2" s="1"/>
  <c r="T528" i="2"/>
  <c r="N529" i="2" s="1"/>
  <c r="R528" i="2" l="1"/>
  <c r="O529" i="2"/>
  <c r="P529" i="2" l="1"/>
  <c r="U529" i="2"/>
  <c r="Q529" i="2" l="1"/>
  <c r="T529" i="2"/>
  <c r="N530" i="2" s="1"/>
  <c r="O530" i="2" l="1"/>
  <c r="S529" i="2"/>
  <c r="V529" i="2" s="1"/>
  <c r="R529" i="2"/>
  <c r="P530" i="2" l="1"/>
  <c r="U530" i="2"/>
  <c r="Q530" i="2" l="1"/>
  <c r="T530" i="2"/>
  <c r="N531" i="2" s="1"/>
  <c r="O531" i="2" l="1"/>
  <c r="S530" i="2"/>
  <c r="V530" i="2" s="1"/>
  <c r="R530" i="2"/>
  <c r="P531" i="2" l="1"/>
  <c r="U531" i="2"/>
  <c r="Q531" i="2" l="1"/>
  <c r="T531" i="2"/>
  <c r="N532" i="2" s="1"/>
  <c r="O532" i="2" l="1"/>
  <c r="S531" i="2"/>
  <c r="V531" i="2" s="1"/>
  <c r="R531" i="2"/>
  <c r="P532" i="2" l="1"/>
  <c r="U532" i="2"/>
  <c r="Q532" i="2" l="1"/>
  <c r="T532" i="2" s="1"/>
  <c r="N533" i="2" s="1"/>
  <c r="O533" i="2" l="1"/>
  <c r="S532" i="2"/>
  <c r="V532" i="2" s="1"/>
  <c r="R532" i="2"/>
  <c r="P533" i="2" l="1"/>
  <c r="U533" i="2"/>
  <c r="Q533" i="2" l="1"/>
  <c r="T533" i="2" s="1"/>
  <c r="N534" i="2" s="1"/>
  <c r="O534" i="2" l="1"/>
  <c r="U534" i="2" s="1"/>
  <c r="S533" i="2"/>
  <c r="V533" i="2" s="1"/>
  <c r="R533" i="2"/>
  <c r="P534" i="2" l="1"/>
  <c r="Q534" i="2" l="1"/>
  <c r="T534" i="2" s="1"/>
  <c r="N535" i="2" s="1"/>
  <c r="O535" i="2" l="1"/>
  <c r="S534" i="2"/>
  <c r="V534" i="2" s="1"/>
  <c r="R534" i="2"/>
  <c r="P535" i="2" l="1"/>
  <c r="U535" i="2"/>
  <c r="Q535" i="2" l="1"/>
  <c r="T535" i="2" s="1"/>
  <c r="N536" i="2" s="1"/>
  <c r="O536" i="2" l="1"/>
  <c r="S535" i="2"/>
  <c r="V535" i="2" s="1"/>
  <c r="R535" i="2"/>
  <c r="P536" i="2" l="1"/>
  <c r="U536" i="2"/>
  <c r="Q536" i="2" l="1"/>
  <c r="T536" i="2"/>
  <c r="N537" i="2" s="1"/>
  <c r="O537" i="2" l="1"/>
  <c r="U537" i="2" s="1"/>
  <c r="S536" i="2"/>
  <c r="V536" i="2" s="1"/>
  <c r="R536" i="2"/>
  <c r="P537" i="2" l="1"/>
  <c r="Q537" i="2" l="1"/>
  <c r="T537" i="2" s="1"/>
  <c r="N538" i="2" s="1"/>
  <c r="O538" i="2" l="1"/>
  <c r="S537" i="2"/>
  <c r="V537" i="2" s="1"/>
  <c r="R537" i="2"/>
  <c r="P538" i="2" l="1"/>
  <c r="U538" i="2"/>
  <c r="Q538" i="2" l="1"/>
  <c r="T538" i="2"/>
  <c r="N539" i="2" s="1"/>
  <c r="O539" i="2" l="1"/>
  <c r="S538" i="2"/>
  <c r="V538" i="2" s="1"/>
  <c r="R538" i="2"/>
  <c r="P539" i="2" l="1"/>
  <c r="U539" i="2"/>
  <c r="Q539" i="2" l="1"/>
  <c r="T539" i="2"/>
  <c r="N540" i="2" s="1"/>
  <c r="O540" i="2" l="1"/>
  <c r="S539" i="2"/>
  <c r="V539" i="2" s="1"/>
  <c r="R539" i="2"/>
  <c r="P540" i="2" l="1"/>
  <c r="U540" i="2"/>
  <c r="Q540" i="2" l="1"/>
  <c r="T540" i="2"/>
  <c r="N541" i="2" s="1"/>
  <c r="O541" i="2" l="1"/>
  <c r="S540" i="2"/>
  <c r="V540" i="2" s="1"/>
  <c r="R540" i="2"/>
  <c r="P541" i="2" l="1"/>
  <c r="U541" i="2"/>
  <c r="Q541" i="2" l="1"/>
  <c r="T541" i="2"/>
  <c r="N542" i="2" s="1"/>
  <c r="O542" i="2" l="1"/>
  <c r="S541" i="2"/>
  <c r="V541" i="2" s="1"/>
  <c r="R541" i="2"/>
  <c r="P542" i="2" l="1"/>
  <c r="U542" i="2"/>
  <c r="Q542" i="2" l="1"/>
  <c r="T542" i="2" s="1"/>
  <c r="N543" i="2" s="1"/>
  <c r="O543" i="2" l="1"/>
  <c r="S542" i="2"/>
  <c r="V542" i="2" s="1"/>
  <c r="R542" i="2"/>
  <c r="P543" i="2" l="1"/>
  <c r="U543" i="2"/>
  <c r="Q543" i="2" l="1"/>
  <c r="R543" i="2" s="1"/>
  <c r="T543" i="2"/>
  <c r="N544" i="2" s="1"/>
  <c r="S543" i="2" l="1"/>
  <c r="V543" i="2" s="1"/>
  <c r="O544" i="2"/>
  <c r="P544" i="2" l="1"/>
  <c r="U544" i="2"/>
  <c r="Q544" i="2" l="1"/>
  <c r="T544" i="2"/>
  <c r="N545" i="2" s="1"/>
  <c r="O545" i="2" l="1"/>
  <c r="S544" i="2"/>
  <c r="V544" i="2" s="1"/>
  <c r="R544" i="2"/>
  <c r="P545" i="2" l="1"/>
  <c r="U545" i="2"/>
  <c r="Q545" i="2" l="1"/>
  <c r="T545" i="2" s="1"/>
  <c r="N546" i="2" s="1"/>
  <c r="O546" i="2" l="1"/>
  <c r="S545" i="2"/>
  <c r="V545" i="2" s="1"/>
  <c r="R545" i="2"/>
  <c r="P546" i="2" l="1"/>
  <c r="U546" i="2"/>
  <c r="Q546" i="2" l="1"/>
  <c r="T546" i="2" s="1"/>
  <c r="N547" i="2" s="1"/>
  <c r="O547" i="2" l="1"/>
  <c r="U547" i="2"/>
  <c r="S546" i="2"/>
  <c r="V546" i="2" s="1"/>
  <c r="R546" i="2"/>
  <c r="P547" i="2" l="1"/>
  <c r="Q547" i="2" l="1"/>
  <c r="T547" i="2" s="1"/>
  <c r="N548" i="2" s="1"/>
  <c r="O548" i="2" l="1"/>
  <c r="S547" i="2"/>
  <c r="V547" i="2" s="1"/>
  <c r="R547" i="2"/>
  <c r="P548" i="2" l="1"/>
  <c r="U548" i="2"/>
  <c r="Q548" i="2" l="1"/>
  <c r="T548" i="2"/>
  <c r="N549" i="2" s="1"/>
  <c r="O549" i="2" l="1"/>
  <c r="S548" i="2"/>
  <c r="V548" i="2" s="1"/>
  <c r="R548" i="2"/>
  <c r="P549" i="2" l="1"/>
  <c r="U549" i="2"/>
  <c r="Q549" i="2" l="1"/>
  <c r="R549" i="2" s="1"/>
  <c r="T549" i="2" l="1"/>
  <c r="N550" i="2" s="1"/>
  <c r="S549" i="2"/>
  <c r="V549" i="2" s="1"/>
  <c r="O550" i="2"/>
  <c r="P550" i="2" l="1"/>
  <c r="U550" i="2"/>
  <c r="Q550" i="2" l="1"/>
  <c r="R550" i="2" s="1"/>
  <c r="T550" i="2" l="1"/>
  <c r="N551" i="2" s="1"/>
  <c r="O551" i="2" s="1"/>
  <c r="S550" i="2"/>
  <c r="V550" i="2" s="1"/>
  <c r="P551" i="2" l="1"/>
  <c r="U551" i="2"/>
  <c r="Q551" i="2" l="1"/>
  <c r="T551" i="2"/>
  <c r="N552" i="2" s="1"/>
  <c r="O552" i="2" l="1"/>
  <c r="S551" i="2"/>
  <c r="V551" i="2" s="1"/>
  <c r="R551" i="2"/>
  <c r="P552" i="2" l="1"/>
  <c r="U552" i="2"/>
  <c r="Q552" i="2" l="1"/>
  <c r="T552" i="2"/>
  <c r="N553" i="2" s="1"/>
  <c r="O553" i="2" l="1"/>
  <c r="U553" i="2"/>
  <c r="S552" i="2"/>
  <c r="V552" i="2" s="1"/>
  <c r="R552" i="2"/>
  <c r="P553" i="2" l="1"/>
  <c r="Q553" i="2" l="1"/>
  <c r="T553" i="2" s="1"/>
  <c r="N554" i="2" s="1"/>
  <c r="O554" i="2" l="1"/>
  <c r="S553" i="2"/>
  <c r="V553" i="2" s="1"/>
  <c r="R553" i="2"/>
  <c r="P554" i="2" l="1"/>
  <c r="U554" i="2"/>
  <c r="Q554" i="2" l="1"/>
  <c r="T554" i="2"/>
  <c r="N555" i="2" s="1"/>
  <c r="O555" i="2" l="1"/>
  <c r="U555" i="2"/>
  <c r="S554" i="2"/>
  <c r="V554" i="2" s="1"/>
  <c r="R554" i="2"/>
  <c r="P555" i="2" l="1"/>
  <c r="Q555" i="2" l="1"/>
  <c r="T555" i="2"/>
  <c r="N556" i="2" s="1"/>
  <c r="O556" i="2" l="1"/>
  <c r="U556" i="2"/>
  <c r="S555" i="2"/>
  <c r="V555" i="2" s="1"/>
  <c r="R555" i="2"/>
  <c r="P556" i="2" l="1"/>
  <c r="Q556" i="2" l="1"/>
  <c r="T556" i="2"/>
  <c r="N557" i="2" s="1"/>
  <c r="O557" i="2" l="1"/>
  <c r="S556" i="2"/>
  <c r="V556" i="2" s="1"/>
  <c r="R556" i="2"/>
  <c r="P557" i="2" l="1"/>
  <c r="U557" i="2"/>
  <c r="Q557" i="2" l="1"/>
  <c r="T557" i="2"/>
  <c r="N558" i="2" s="1"/>
  <c r="O558" i="2" l="1"/>
  <c r="U558" i="2"/>
  <c r="S557" i="2"/>
  <c r="V557" i="2" s="1"/>
  <c r="R557" i="2"/>
  <c r="P558" i="2" l="1"/>
  <c r="Q558" i="2" l="1"/>
  <c r="T558" i="2" s="1"/>
  <c r="N559" i="2" s="1"/>
  <c r="O559" i="2" l="1"/>
  <c r="U559" i="2" s="1"/>
  <c r="S558" i="2"/>
  <c r="V558" i="2" s="1"/>
  <c r="R558" i="2"/>
  <c r="P559" i="2" l="1"/>
  <c r="Q559" i="2" l="1"/>
  <c r="T559" i="2" s="1"/>
  <c r="N560" i="2" s="1"/>
  <c r="O560" i="2" l="1"/>
  <c r="U560" i="2"/>
  <c r="S559" i="2"/>
  <c r="V559" i="2" s="1"/>
  <c r="R559" i="2"/>
  <c r="P560" i="2" l="1"/>
  <c r="Q560" i="2" l="1"/>
  <c r="T560" i="2"/>
  <c r="N561" i="2" s="1"/>
  <c r="O561" i="2" l="1"/>
  <c r="U561" i="2"/>
  <c r="S560" i="2"/>
  <c r="V560" i="2" s="1"/>
  <c r="R560" i="2"/>
  <c r="P561" i="2" l="1"/>
  <c r="Q561" i="2" l="1"/>
  <c r="S561" i="2" s="1"/>
  <c r="V561" i="2" s="1"/>
  <c r="T561" i="2"/>
  <c r="N562" i="2" s="1"/>
  <c r="R561" i="2" l="1"/>
  <c r="O562" i="2"/>
  <c r="P562" i="2" l="1"/>
  <c r="U562" i="2"/>
  <c r="Q562" i="2" l="1"/>
  <c r="T562" i="2"/>
  <c r="N563" i="2" s="1"/>
  <c r="O563" i="2" l="1"/>
  <c r="S562" i="2"/>
  <c r="V562" i="2" s="1"/>
  <c r="R562" i="2"/>
  <c r="P563" i="2" l="1"/>
  <c r="U563" i="2"/>
  <c r="Q563" i="2" l="1"/>
  <c r="R563" i="2" s="1"/>
  <c r="T563" i="2"/>
  <c r="N564" i="2" s="1"/>
  <c r="S563" i="2" l="1"/>
  <c r="V563" i="2" s="1"/>
  <c r="O564" i="2"/>
  <c r="P564" i="2" l="1"/>
  <c r="U564" i="2"/>
  <c r="Q564" i="2" l="1"/>
  <c r="T564" i="2" s="1"/>
  <c r="N565" i="2" s="1"/>
  <c r="O565" i="2" l="1"/>
  <c r="S564" i="2"/>
  <c r="V564" i="2" s="1"/>
  <c r="R564" i="2"/>
  <c r="P565" i="2" l="1"/>
  <c r="U565" i="2"/>
  <c r="Q565" i="2" l="1"/>
  <c r="T565" i="2"/>
  <c r="N566" i="2" s="1"/>
  <c r="O566" i="2" l="1"/>
  <c r="S565" i="2"/>
  <c r="V565" i="2" s="1"/>
  <c r="R565" i="2"/>
  <c r="P566" i="2" l="1"/>
  <c r="U566" i="2"/>
  <c r="Q566" i="2" l="1"/>
  <c r="T566" i="2"/>
  <c r="N567" i="2" s="1"/>
  <c r="O567" i="2" l="1"/>
  <c r="U567" i="2"/>
  <c r="S566" i="2"/>
  <c r="V566" i="2" s="1"/>
  <c r="R566" i="2"/>
  <c r="P567" i="2" l="1"/>
  <c r="Q567" i="2" l="1"/>
  <c r="T567" i="2" s="1"/>
  <c r="N568" i="2" s="1"/>
  <c r="O568" i="2" l="1"/>
  <c r="S567" i="2"/>
  <c r="V567" i="2" s="1"/>
  <c r="R567" i="2"/>
  <c r="P568" i="2" l="1"/>
  <c r="U568" i="2"/>
  <c r="Q568" i="2" l="1"/>
  <c r="T568" i="2" s="1"/>
  <c r="N569" i="2" s="1"/>
  <c r="O569" i="2" l="1"/>
  <c r="S568" i="2"/>
  <c r="V568" i="2" s="1"/>
  <c r="R568" i="2"/>
  <c r="P569" i="2" l="1"/>
  <c r="U569" i="2"/>
  <c r="Q569" i="2" l="1"/>
  <c r="R569" i="2" s="1"/>
  <c r="T569" i="2" l="1"/>
  <c r="N570" i="2" s="1"/>
  <c r="S569" i="2"/>
  <c r="V569" i="2" s="1"/>
  <c r="O570" i="2"/>
  <c r="P570" i="2" l="1"/>
  <c r="U570" i="2"/>
  <c r="Q570" i="2" l="1"/>
  <c r="R570" i="2" s="1"/>
  <c r="T570" i="2" l="1"/>
  <c r="N571" i="2" s="1"/>
  <c r="O571" i="2" s="1"/>
  <c r="S570" i="2"/>
  <c r="V570" i="2" s="1"/>
  <c r="P571" i="2" l="1"/>
  <c r="U571" i="2"/>
  <c r="Q571" i="2" l="1"/>
  <c r="T571" i="2"/>
  <c r="N572" i="2" s="1"/>
  <c r="O572" i="2" l="1"/>
  <c r="U572" i="2"/>
  <c r="S571" i="2"/>
  <c r="V571" i="2" s="1"/>
  <c r="R571" i="2"/>
  <c r="P572" i="2" l="1"/>
  <c r="Q572" i="2" l="1"/>
  <c r="T572" i="2"/>
  <c r="N573" i="2" s="1"/>
  <c r="O573" i="2" l="1"/>
  <c r="S572" i="2"/>
  <c r="V572" i="2" s="1"/>
  <c r="R572" i="2"/>
  <c r="P573" i="2" l="1"/>
  <c r="U573" i="2"/>
  <c r="Q573" i="2" l="1"/>
  <c r="R573" i="2" s="1"/>
  <c r="T573" i="2"/>
  <c r="N574" i="2" s="1"/>
  <c r="S573" i="2" l="1"/>
  <c r="V573" i="2" s="1"/>
  <c r="O574" i="2"/>
  <c r="P574" i="2" l="1"/>
  <c r="U574" i="2"/>
  <c r="Q574" i="2" l="1"/>
  <c r="T574" i="2"/>
  <c r="N575" i="2" s="1"/>
  <c r="O575" i="2" l="1"/>
  <c r="S574" i="2"/>
  <c r="V574" i="2" s="1"/>
  <c r="R574" i="2"/>
  <c r="P575" i="2" l="1"/>
  <c r="U575" i="2"/>
  <c r="Q575" i="2" l="1"/>
  <c r="R575" i="2" s="1"/>
  <c r="T575" i="2"/>
  <c r="N576" i="2" s="1"/>
  <c r="S575" i="2" l="1"/>
  <c r="V575" i="2" s="1"/>
  <c r="O576" i="2"/>
  <c r="P576" i="2" l="1"/>
  <c r="U576" i="2"/>
  <c r="Q576" i="2" l="1"/>
  <c r="T576" i="2" s="1"/>
  <c r="N577" i="2" s="1"/>
  <c r="O577" i="2" l="1"/>
  <c r="S576" i="2"/>
  <c r="V576" i="2" s="1"/>
  <c r="R576" i="2"/>
  <c r="P577" i="2" l="1"/>
  <c r="U577" i="2"/>
  <c r="Q577" i="2" l="1"/>
  <c r="R577" i="2" s="1"/>
  <c r="T577" i="2"/>
  <c r="N578" i="2" s="1"/>
  <c r="S577" i="2" l="1"/>
  <c r="V577" i="2" s="1"/>
  <c r="O578" i="2"/>
  <c r="P578" i="2" l="1"/>
  <c r="U578" i="2"/>
  <c r="Q578" i="2" l="1"/>
  <c r="R578" i="2" s="1"/>
  <c r="T578" i="2" l="1"/>
  <c r="N579" i="2" s="1"/>
  <c r="S578" i="2"/>
  <c r="V578" i="2" s="1"/>
  <c r="O579" i="2"/>
  <c r="P579" i="2" l="1"/>
  <c r="U579" i="2"/>
  <c r="Q579" i="2" l="1"/>
  <c r="R579" i="2" s="1"/>
  <c r="T579" i="2"/>
  <c r="N580" i="2" s="1"/>
  <c r="S579" i="2" l="1"/>
  <c r="V579" i="2" s="1"/>
  <c r="O580" i="2"/>
  <c r="P580" i="2" l="1"/>
  <c r="U580" i="2"/>
  <c r="Q580" i="2" l="1"/>
  <c r="T580" i="2"/>
  <c r="N581" i="2" s="1"/>
  <c r="O581" i="2" l="1"/>
  <c r="U581" i="2"/>
  <c r="S580" i="2"/>
  <c r="V580" i="2" s="1"/>
  <c r="R580" i="2"/>
  <c r="P581" i="2" l="1"/>
  <c r="Q581" i="2" l="1"/>
  <c r="R581" i="2" s="1"/>
  <c r="T581" i="2" l="1"/>
  <c r="N582" i="2" s="1"/>
  <c r="S581" i="2"/>
  <c r="V581" i="2" s="1"/>
  <c r="O582" i="2"/>
  <c r="P582" i="2" l="1"/>
  <c r="U582" i="2"/>
  <c r="Q582" i="2" l="1"/>
  <c r="T582" i="2"/>
  <c r="N583" i="2" s="1"/>
  <c r="O583" i="2" l="1"/>
  <c r="S582" i="2"/>
  <c r="V582" i="2" s="1"/>
  <c r="R582" i="2"/>
  <c r="P583" i="2" l="1"/>
  <c r="U583" i="2"/>
  <c r="Q583" i="2" l="1"/>
  <c r="R583" i="2" s="1"/>
  <c r="T583" i="2" l="1"/>
  <c r="N584" i="2" s="1"/>
  <c r="O584" i="2"/>
  <c r="S583" i="2"/>
  <c r="V583" i="2" s="1"/>
  <c r="P584" i="2" l="1"/>
  <c r="U584" i="2"/>
  <c r="Q584" i="2" l="1"/>
  <c r="T584" i="2" s="1"/>
  <c r="N585" i="2" s="1"/>
  <c r="O585" i="2" l="1"/>
  <c r="U585" i="2"/>
  <c r="S584" i="2"/>
  <c r="V584" i="2" s="1"/>
  <c r="R584" i="2"/>
  <c r="P585" i="2" l="1"/>
  <c r="Q585" i="2" l="1"/>
  <c r="R585" i="2" s="1"/>
  <c r="T585" i="2" l="1"/>
  <c r="N586" i="2" s="1"/>
  <c r="O586" i="2" s="1"/>
  <c r="S585" i="2"/>
  <c r="V585" i="2" s="1"/>
  <c r="P586" i="2" l="1"/>
  <c r="U586" i="2"/>
  <c r="Q586" i="2" l="1"/>
  <c r="R586" i="2" s="1"/>
  <c r="T586" i="2"/>
  <c r="N587" i="2" s="1"/>
  <c r="S586" i="2" l="1"/>
  <c r="V586" i="2" s="1"/>
  <c r="O587" i="2"/>
  <c r="P587" i="2" l="1"/>
  <c r="U587" i="2"/>
  <c r="Q587" i="2" l="1"/>
  <c r="T587" i="2" s="1"/>
  <c r="N588" i="2" s="1"/>
  <c r="O588" i="2" l="1"/>
  <c r="S587" i="2"/>
  <c r="V587" i="2" s="1"/>
  <c r="R587" i="2"/>
  <c r="P588" i="2" l="1"/>
  <c r="U588" i="2"/>
  <c r="Q588" i="2" l="1"/>
  <c r="R588" i="2" s="1"/>
  <c r="T588" i="2" l="1"/>
  <c r="N589" i="2" s="1"/>
  <c r="S588" i="2"/>
  <c r="V588" i="2" s="1"/>
  <c r="O589" i="2"/>
  <c r="U589" i="2"/>
  <c r="P589" i="2" l="1"/>
  <c r="Q589" i="2" l="1"/>
  <c r="S589" i="2" l="1"/>
  <c r="V589" i="2" s="1"/>
  <c r="R589" i="2"/>
  <c r="T589" i="2"/>
  <c r="N590" i="2" s="1"/>
  <c r="O590" i="2" l="1"/>
  <c r="U590" i="2"/>
  <c r="P590" i="2" l="1"/>
  <c r="Q590" i="2" l="1"/>
  <c r="R590" i="2" s="1"/>
  <c r="T590" i="2"/>
  <c r="N591" i="2" s="1"/>
  <c r="S590" i="2" l="1"/>
  <c r="V590" i="2" s="1"/>
  <c r="O591" i="2"/>
  <c r="P591" i="2" l="1"/>
  <c r="U591" i="2"/>
  <c r="Q591" i="2" l="1"/>
  <c r="R591" i="2" s="1"/>
  <c r="T591" i="2" l="1"/>
  <c r="N592" i="2" s="1"/>
  <c r="S591" i="2"/>
  <c r="V591" i="2" s="1"/>
  <c r="O592" i="2"/>
  <c r="P592" i="2" l="1"/>
  <c r="U592" i="2"/>
  <c r="Q592" i="2" l="1"/>
  <c r="T592" i="2"/>
  <c r="N593" i="2" s="1"/>
  <c r="O593" i="2" l="1"/>
  <c r="S592" i="2"/>
  <c r="V592" i="2" s="1"/>
  <c r="R592" i="2"/>
  <c r="P593" i="2" l="1"/>
  <c r="U593" i="2"/>
  <c r="Q593" i="2" l="1"/>
  <c r="T593" i="2"/>
  <c r="N594" i="2" s="1"/>
  <c r="O594" i="2" l="1"/>
  <c r="U594" i="2"/>
  <c r="S593" i="2"/>
  <c r="V593" i="2" s="1"/>
  <c r="R593" i="2"/>
  <c r="P594" i="2" l="1"/>
  <c r="Q594" i="2" l="1"/>
  <c r="T594" i="2"/>
  <c r="N595" i="2" s="1"/>
  <c r="O595" i="2" l="1"/>
  <c r="U595" i="2"/>
  <c r="S594" i="2"/>
  <c r="V594" i="2" s="1"/>
  <c r="R594" i="2"/>
  <c r="P595" i="2" l="1"/>
  <c r="Q595" i="2" l="1"/>
  <c r="T595" i="2"/>
  <c r="N596" i="2" s="1"/>
  <c r="O596" i="2" l="1"/>
  <c r="S595" i="2"/>
  <c r="V595" i="2" s="1"/>
  <c r="R595" i="2"/>
  <c r="P596" i="2" l="1"/>
  <c r="U596" i="2"/>
  <c r="Q596" i="2" l="1"/>
  <c r="R596" i="2" s="1"/>
  <c r="T596" i="2"/>
  <c r="N597" i="2" s="1"/>
  <c r="S596" i="2" l="1"/>
  <c r="V596" i="2" s="1"/>
  <c r="O597" i="2"/>
  <c r="P597" i="2" l="1"/>
  <c r="U597" i="2"/>
  <c r="Q597" i="2" l="1"/>
  <c r="T597" i="2"/>
  <c r="N598" i="2" s="1"/>
  <c r="O598" i="2" l="1"/>
  <c r="S597" i="2"/>
  <c r="V597" i="2" s="1"/>
  <c r="R597" i="2"/>
  <c r="P598" i="2" l="1"/>
  <c r="U598" i="2"/>
  <c r="Q598" i="2" l="1"/>
  <c r="R598" i="2" s="1"/>
  <c r="T598" i="2" l="1"/>
  <c r="N599" i="2" s="1"/>
  <c r="S598" i="2"/>
  <c r="V598" i="2" s="1"/>
  <c r="O599" i="2"/>
  <c r="P599" i="2" l="1"/>
  <c r="U599" i="2"/>
  <c r="Q599" i="2" l="1"/>
  <c r="R599" i="2" s="1"/>
  <c r="T599" i="2"/>
  <c r="N600" i="2" s="1"/>
  <c r="S599" i="2" l="1"/>
  <c r="V599" i="2" s="1"/>
  <c r="O600" i="2"/>
  <c r="P600" i="2" l="1"/>
  <c r="U600" i="2"/>
  <c r="Q600" i="2" l="1"/>
  <c r="T600" i="2"/>
  <c r="N601" i="2" s="1"/>
  <c r="O601" i="2" l="1"/>
  <c r="U601" i="2"/>
  <c r="S600" i="2"/>
  <c r="V600" i="2" s="1"/>
  <c r="R600" i="2"/>
  <c r="P601" i="2" l="1"/>
  <c r="Q601" i="2" l="1"/>
  <c r="T601" i="2" s="1"/>
  <c r="N602" i="2" s="1"/>
  <c r="O602" i="2" l="1"/>
  <c r="S601" i="2"/>
  <c r="V601" i="2" s="1"/>
  <c r="R601" i="2"/>
  <c r="P602" i="2" l="1"/>
  <c r="U602" i="2"/>
  <c r="Q602" i="2" l="1"/>
  <c r="T602" i="2" s="1"/>
  <c r="N603" i="2" s="1"/>
  <c r="O603" i="2" l="1"/>
  <c r="U603" i="2" s="1"/>
  <c r="S602" i="2"/>
  <c r="V602" i="2" s="1"/>
  <c r="R602" i="2"/>
  <c r="P603" i="2" l="1"/>
  <c r="Q603" i="2" l="1"/>
  <c r="T603" i="2" s="1"/>
  <c r="N604" i="2" s="1"/>
  <c r="O604" i="2" l="1"/>
  <c r="S603" i="2"/>
  <c r="V603" i="2" s="1"/>
  <c r="R603" i="2"/>
  <c r="P604" i="2" l="1"/>
  <c r="U604" i="2"/>
  <c r="Q604" i="2" l="1"/>
  <c r="T604" i="2"/>
  <c r="N605" i="2" s="1"/>
  <c r="O605" i="2" l="1"/>
  <c r="U605" i="2"/>
  <c r="S604" i="2"/>
  <c r="V604" i="2" s="1"/>
  <c r="R604" i="2"/>
  <c r="P605" i="2" l="1"/>
  <c r="Q605" i="2" l="1"/>
  <c r="T605" i="2"/>
  <c r="N606" i="2" s="1"/>
  <c r="O606" i="2" l="1"/>
  <c r="U606" i="2"/>
  <c r="S605" i="2"/>
  <c r="V605" i="2" s="1"/>
  <c r="R605" i="2"/>
  <c r="P606" i="2" l="1"/>
  <c r="Q606" i="2" l="1"/>
  <c r="T606" i="2"/>
  <c r="N607" i="2" s="1"/>
  <c r="O607" i="2" l="1"/>
  <c r="U607" i="2"/>
  <c r="S606" i="2"/>
  <c r="V606" i="2" s="1"/>
  <c r="R606" i="2"/>
  <c r="P607" i="2" l="1"/>
  <c r="Q607" i="2" l="1"/>
  <c r="T607" i="2"/>
  <c r="N608" i="2" s="1"/>
  <c r="O608" i="2" l="1"/>
  <c r="S607" i="2"/>
  <c r="V607" i="2" s="1"/>
  <c r="R607" i="2"/>
  <c r="P608" i="2" l="1"/>
  <c r="U608" i="2"/>
  <c r="Q608" i="2" l="1"/>
  <c r="T608" i="2"/>
  <c r="N609" i="2" s="1"/>
  <c r="O609" i="2" l="1"/>
  <c r="S608" i="2"/>
  <c r="V608" i="2" s="1"/>
  <c r="R608" i="2"/>
  <c r="P609" i="2" l="1"/>
  <c r="U609" i="2"/>
  <c r="Q609" i="2" l="1"/>
  <c r="R609" i="2" s="1"/>
  <c r="T609" i="2" l="1"/>
  <c r="N610" i="2" s="1"/>
  <c r="S609" i="2"/>
  <c r="V609" i="2" s="1"/>
  <c r="O610" i="2"/>
  <c r="P610" i="2" l="1"/>
  <c r="U610" i="2"/>
  <c r="Q610" i="2" l="1"/>
  <c r="T610" i="2" s="1"/>
  <c r="N611" i="2" s="1"/>
  <c r="S610" i="2" l="1"/>
  <c r="V610" i="2" s="1"/>
  <c r="R610" i="2"/>
  <c r="O611" i="2"/>
  <c r="P611" i="2" l="1"/>
  <c r="U611" i="2"/>
  <c r="Q611" i="2" l="1"/>
  <c r="T611" i="2" s="1"/>
  <c r="N612" i="2" s="1"/>
  <c r="O612" i="2" l="1"/>
  <c r="U612" i="2"/>
  <c r="S611" i="2"/>
  <c r="V611" i="2" s="1"/>
  <c r="R611" i="2"/>
  <c r="P612" i="2" l="1"/>
  <c r="Q612" i="2" l="1"/>
  <c r="T612" i="2"/>
  <c r="N613" i="2" s="1"/>
  <c r="O613" i="2" l="1"/>
  <c r="S612" i="2"/>
  <c r="V612" i="2" s="1"/>
  <c r="R612" i="2"/>
  <c r="P613" i="2" l="1"/>
  <c r="U613" i="2"/>
  <c r="Q613" i="2" l="1"/>
  <c r="T613" i="2"/>
  <c r="N614" i="2" s="1"/>
  <c r="O614" i="2" l="1"/>
  <c r="S613" i="2"/>
  <c r="V613" i="2" s="1"/>
  <c r="R613" i="2"/>
  <c r="P614" i="2" l="1"/>
  <c r="U614" i="2"/>
  <c r="Q614" i="2" l="1"/>
  <c r="R614" i="2" s="1"/>
  <c r="T614" i="2" l="1"/>
  <c r="N615" i="2" s="1"/>
  <c r="O615" i="2" s="1"/>
  <c r="S614" i="2"/>
  <c r="V614" i="2" s="1"/>
  <c r="P615" i="2" l="1"/>
  <c r="U615" i="2"/>
  <c r="Q615" i="2" l="1"/>
  <c r="T615" i="2"/>
  <c r="N616" i="2" s="1"/>
  <c r="O616" i="2" l="1"/>
  <c r="S615" i="2"/>
  <c r="V615" i="2" s="1"/>
  <c r="R615" i="2"/>
  <c r="P616" i="2" l="1"/>
  <c r="U616" i="2"/>
  <c r="Q616" i="2" l="1"/>
  <c r="T616" i="2" s="1"/>
  <c r="N617" i="2" s="1"/>
  <c r="O617" i="2" l="1"/>
  <c r="S616" i="2"/>
  <c r="V616" i="2" s="1"/>
  <c r="R616" i="2"/>
  <c r="P617" i="2" l="1"/>
  <c r="U617" i="2"/>
  <c r="Q617" i="2" l="1"/>
  <c r="T617" i="2"/>
  <c r="N618" i="2" s="1"/>
  <c r="O618" i="2" l="1"/>
  <c r="S617" i="2"/>
  <c r="V617" i="2" s="1"/>
  <c r="R617" i="2"/>
  <c r="P618" i="2" l="1"/>
  <c r="U618" i="2"/>
  <c r="Q618" i="2" l="1"/>
  <c r="R618" i="2" s="1"/>
  <c r="T618" i="2"/>
  <c r="N619" i="2" s="1"/>
  <c r="O619" i="2" l="1"/>
  <c r="S618" i="2"/>
  <c r="V618" i="2" s="1"/>
  <c r="P619" i="2" l="1"/>
  <c r="U619" i="2"/>
  <c r="Q619" i="2" l="1"/>
  <c r="T619" i="2"/>
  <c r="N620" i="2" s="1"/>
  <c r="O620" i="2" l="1"/>
  <c r="U620" i="2" s="1"/>
  <c r="S619" i="2"/>
  <c r="V619" i="2" s="1"/>
  <c r="R619" i="2"/>
  <c r="P620" i="2" l="1"/>
  <c r="Q620" i="2" l="1"/>
  <c r="T620" i="2"/>
  <c r="N621" i="2" s="1"/>
  <c r="O621" i="2" l="1"/>
  <c r="S620" i="2"/>
  <c r="V620" i="2" s="1"/>
  <c r="R620" i="2"/>
  <c r="P621" i="2" l="1"/>
  <c r="U621" i="2"/>
  <c r="Q621" i="2" l="1"/>
  <c r="T621" i="2" s="1"/>
  <c r="N622" i="2" s="1"/>
  <c r="O622" i="2" l="1"/>
  <c r="S621" i="2"/>
  <c r="V621" i="2" s="1"/>
  <c r="R621" i="2"/>
  <c r="P622" i="2" l="1"/>
  <c r="U622" i="2"/>
  <c r="Q622" i="2" l="1"/>
  <c r="T622" i="2"/>
  <c r="N623" i="2" s="1"/>
  <c r="O623" i="2" l="1"/>
  <c r="S622" i="2"/>
  <c r="V622" i="2" s="1"/>
  <c r="R622" i="2"/>
  <c r="P623" i="2" l="1"/>
  <c r="U623" i="2"/>
  <c r="Q623" i="2" l="1"/>
  <c r="T623" i="2"/>
  <c r="N624" i="2" s="1"/>
  <c r="O624" i="2" l="1"/>
  <c r="U624" i="2"/>
  <c r="S623" i="2"/>
  <c r="V623" i="2" s="1"/>
  <c r="R623" i="2"/>
  <c r="P624" i="2" l="1"/>
  <c r="Q624" i="2" l="1"/>
  <c r="T624" i="2"/>
  <c r="N625" i="2" s="1"/>
  <c r="O625" i="2" l="1"/>
  <c r="U625" i="2"/>
  <c r="S624" i="2"/>
  <c r="V624" i="2" s="1"/>
  <c r="R624" i="2"/>
  <c r="P625" i="2" l="1"/>
  <c r="Q625" i="2" l="1"/>
  <c r="T625" i="2"/>
  <c r="N626" i="2" s="1"/>
  <c r="O626" i="2" l="1"/>
  <c r="U626" i="2"/>
  <c r="S625" i="2"/>
  <c r="V625" i="2" s="1"/>
  <c r="R625" i="2"/>
  <c r="P626" i="2" l="1"/>
  <c r="Q626" i="2" l="1"/>
  <c r="T626" i="2" s="1"/>
  <c r="N627" i="2" s="1"/>
  <c r="O627" i="2" l="1"/>
  <c r="S626" i="2"/>
  <c r="V626" i="2" s="1"/>
  <c r="R626" i="2"/>
  <c r="P627" i="2" l="1"/>
  <c r="U627" i="2"/>
  <c r="Q627" i="2" l="1"/>
  <c r="T627" i="2" s="1"/>
  <c r="N628" i="2" s="1"/>
  <c r="O628" i="2" l="1"/>
  <c r="S627" i="2"/>
  <c r="V627" i="2" s="1"/>
  <c r="R627" i="2"/>
  <c r="P628" i="2" l="1"/>
  <c r="U628" i="2"/>
  <c r="Q628" i="2" l="1"/>
  <c r="T628" i="2" s="1"/>
  <c r="N629" i="2" s="1"/>
  <c r="O629" i="2" l="1"/>
  <c r="U629" i="2" s="1"/>
  <c r="S628" i="2"/>
  <c r="V628" i="2" s="1"/>
  <c r="R628" i="2"/>
  <c r="P629" i="2" l="1"/>
  <c r="Q629" i="2" l="1"/>
  <c r="T629" i="2"/>
  <c r="N630" i="2" s="1"/>
  <c r="O630" i="2" l="1"/>
  <c r="S629" i="2"/>
  <c r="V629" i="2" s="1"/>
  <c r="R629" i="2"/>
  <c r="P630" i="2" l="1"/>
  <c r="U630" i="2"/>
  <c r="Q630" i="2" l="1"/>
  <c r="T630" i="2"/>
  <c r="N631" i="2" s="1"/>
  <c r="O631" i="2" l="1"/>
  <c r="S630" i="2"/>
  <c r="V630" i="2" s="1"/>
  <c r="R630" i="2"/>
  <c r="P631" i="2" l="1"/>
  <c r="U631" i="2"/>
  <c r="Q631" i="2" l="1"/>
  <c r="T631" i="2" s="1"/>
  <c r="N632" i="2" s="1"/>
  <c r="O632" i="2" l="1"/>
  <c r="S631" i="2"/>
  <c r="V631" i="2" s="1"/>
  <c r="R631" i="2"/>
  <c r="P632" i="2" l="1"/>
  <c r="U632" i="2"/>
  <c r="Q632" i="2" l="1"/>
  <c r="R632" i="2" s="1"/>
  <c r="T632" i="2"/>
  <c r="N633" i="2" s="1"/>
  <c r="S632" i="2" l="1"/>
  <c r="V632" i="2" s="1"/>
  <c r="O633" i="2"/>
  <c r="P633" i="2" l="1"/>
  <c r="U633" i="2"/>
  <c r="Q633" i="2" l="1"/>
  <c r="T633" i="2"/>
  <c r="N634" i="2" s="1"/>
  <c r="O634" i="2" l="1"/>
  <c r="U634" i="2"/>
  <c r="S633" i="2"/>
  <c r="V633" i="2" s="1"/>
  <c r="R633" i="2"/>
  <c r="P634" i="2" l="1"/>
  <c r="Q634" i="2" l="1"/>
  <c r="T634" i="2" s="1"/>
  <c r="N635" i="2" s="1"/>
  <c r="O635" i="2" l="1"/>
  <c r="U635" i="2" s="1"/>
  <c r="S634" i="2"/>
  <c r="V634" i="2" s="1"/>
  <c r="R634" i="2"/>
  <c r="P635" i="2" l="1"/>
  <c r="Q635" i="2" l="1"/>
  <c r="T635" i="2" s="1"/>
  <c r="N636" i="2" s="1"/>
  <c r="O636" i="2" l="1"/>
  <c r="S635" i="2"/>
  <c r="V635" i="2" s="1"/>
  <c r="R635" i="2"/>
  <c r="P636" i="2" l="1"/>
  <c r="U636" i="2"/>
  <c r="Q636" i="2" l="1"/>
  <c r="T636" i="2" s="1"/>
  <c r="N637" i="2" s="1"/>
  <c r="O637" i="2" l="1"/>
  <c r="S636" i="2"/>
  <c r="V636" i="2" s="1"/>
  <c r="R636" i="2"/>
  <c r="P637" i="2" l="1"/>
  <c r="U637" i="2"/>
  <c r="Q637" i="2" l="1"/>
  <c r="R637" i="2" s="1"/>
  <c r="T637" i="2" l="1"/>
  <c r="N638" i="2" s="1"/>
  <c r="O638" i="2" s="1"/>
  <c r="S637" i="2"/>
  <c r="V637" i="2" s="1"/>
  <c r="P638" i="2" l="1"/>
  <c r="U638" i="2"/>
  <c r="Q638" i="2" l="1"/>
  <c r="T638" i="2"/>
  <c r="N639" i="2" s="1"/>
  <c r="O639" i="2" l="1"/>
  <c r="S638" i="2"/>
  <c r="V638" i="2" s="1"/>
  <c r="R638" i="2"/>
  <c r="P639" i="2" l="1"/>
  <c r="U639" i="2"/>
  <c r="Q639" i="2" l="1"/>
  <c r="T639" i="2"/>
  <c r="N640" i="2" s="1"/>
  <c r="O640" i="2" l="1"/>
  <c r="S639" i="2"/>
  <c r="V639" i="2" s="1"/>
  <c r="R639" i="2"/>
  <c r="P640" i="2" l="1"/>
  <c r="U640" i="2"/>
  <c r="Q640" i="2" l="1"/>
  <c r="R640" i="2" s="1"/>
  <c r="T640" i="2" l="1"/>
  <c r="N641" i="2" s="1"/>
  <c r="S640" i="2"/>
  <c r="V640" i="2" s="1"/>
  <c r="O641" i="2"/>
  <c r="P641" i="2" l="1"/>
  <c r="U641" i="2"/>
  <c r="Q641" i="2" l="1"/>
  <c r="R641" i="2" s="1"/>
  <c r="T641" i="2" l="1"/>
  <c r="N642" i="2" s="1"/>
  <c r="S641" i="2"/>
  <c r="V641" i="2" s="1"/>
  <c r="O642" i="2" l="1"/>
  <c r="P642" i="2" l="1"/>
  <c r="U642" i="2"/>
  <c r="Q642" i="2" l="1"/>
  <c r="R642" i="2" s="1"/>
  <c r="T642" i="2" l="1"/>
  <c r="N643" i="2" s="1"/>
  <c r="O643" i="2" s="1"/>
  <c r="S642" i="2"/>
  <c r="V642" i="2" s="1"/>
  <c r="P643" i="2" l="1"/>
  <c r="U643" i="2"/>
  <c r="Q643" i="2" l="1"/>
  <c r="R643" i="2" s="1"/>
  <c r="T643" i="2" l="1"/>
  <c r="N644" i="2" s="1"/>
  <c r="O644" i="2" s="1"/>
  <c r="S643" i="2"/>
  <c r="V643" i="2" s="1"/>
  <c r="P644" i="2" l="1"/>
  <c r="U644" i="2"/>
  <c r="Q644" i="2" l="1"/>
  <c r="R644" i="2" s="1"/>
  <c r="T644" i="2"/>
  <c r="N645" i="2" s="1"/>
  <c r="S644" i="2" l="1"/>
  <c r="V644" i="2" s="1"/>
  <c r="O645" i="2"/>
  <c r="P645" i="2" l="1"/>
  <c r="U645" i="2"/>
  <c r="Q645" i="2" l="1"/>
  <c r="R645" i="2" s="1"/>
  <c r="T645" i="2" l="1"/>
  <c r="N646" i="2" s="1"/>
  <c r="O646" i="2" s="1"/>
  <c r="S645" i="2"/>
  <c r="V645" i="2" s="1"/>
  <c r="P646" i="2" l="1"/>
  <c r="U646" i="2"/>
  <c r="Q646" i="2" l="1"/>
  <c r="T646" i="2" s="1"/>
  <c r="N647" i="2" s="1"/>
  <c r="O647" i="2" l="1"/>
  <c r="S646" i="2"/>
  <c r="V646" i="2" s="1"/>
  <c r="R646" i="2"/>
  <c r="P647" i="2" l="1"/>
  <c r="U647" i="2"/>
  <c r="Q647" i="2" l="1"/>
  <c r="R647" i="2" s="1"/>
  <c r="T647" i="2" l="1"/>
  <c r="N648" i="2" s="1"/>
  <c r="O648" i="2" s="1"/>
  <c r="S647" i="2"/>
  <c r="V647" i="2" s="1"/>
  <c r="P648" i="2" l="1"/>
  <c r="U648" i="2"/>
  <c r="Q648" i="2" l="1"/>
  <c r="R648" i="2" s="1"/>
  <c r="T648" i="2" l="1"/>
  <c r="N649" i="2" s="1"/>
  <c r="S648" i="2"/>
  <c r="V648" i="2" s="1"/>
  <c r="O649" i="2" l="1"/>
  <c r="P649" i="2" s="1"/>
  <c r="U649" i="2" l="1"/>
  <c r="Q649" i="2"/>
  <c r="R649" i="2" s="1"/>
  <c r="T649" i="2"/>
  <c r="N650" i="2" s="1"/>
  <c r="S649" i="2" l="1"/>
  <c r="V649" i="2" s="1"/>
  <c r="O650" i="2"/>
  <c r="P650" i="2" l="1"/>
  <c r="U650" i="2"/>
  <c r="Q650" i="2" l="1"/>
  <c r="T650" i="2" s="1"/>
  <c r="N651" i="2" s="1"/>
  <c r="O651" i="2" l="1"/>
  <c r="U651" i="2" s="1"/>
  <c r="S650" i="2"/>
  <c r="V650" i="2" s="1"/>
  <c r="R650" i="2"/>
  <c r="P651" i="2" l="1"/>
  <c r="Q651" i="2" l="1"/>
  <c r="T651" i="2" s="1"/>
  <c r="N652" i="2" s="1"/>
  <c r="O652" i="2" l="1"/>
  <c r="U652" i="2" s="1"/>
  <c r="S651" i="2"/>
  <c r="V651" i="2" s="1"/>
  <c r="R651" i="2"/>
  <c r="P652" i="2" l="1"/>
  <c r="Q652" i="2" l="1"/>
  <c r="T652" i="2" s="1"/>
  <c r="N653" i="2" s="1"/>
  <c r="O653" i="2" l="1"/>
  <c r="S652" i="2"/>
  <c r="V652" i="2" s="1"/>
  <c r="R652" i="2"/>
  <c r="P653" i="2" l="1"/>
  <c r="U653" i="2"/>
  <c r="Q653" i="2" l="1"/>
  <c r="R653" i="2" s="1"/>
  <c r="T653" i="2"/>
  <c r="N654" i="2" s="1"/>
  <c r="S653" i="2" l="1"/>
  <c r="V653" i="2" s="1"/>
  <c r="O654" i="2"/>
  <c r="P654" i="2" l="1"/>
  <c r="U654" i="2"/>
  <c r="Q654" i="2" l="1"/>
  <c r="T654" i="2" s="1"/>
  <c r="N655" i="2" s="1"/>
  <c r="O655" i="2" l="1"/>
  <c r="S654" i="2"/>
  <c r="V654" i="2" s="1"/>
  <c r="R654" i="2"/>
  <c r="P655" i="2" l="1"/>
  <c r="U655" i="2"/>
  <c r="Q655" i="2" l="1"/>
  <c r="T655" i="2"/>
  <c r="N656" i="2" s="1"/>
  <c r="O656" i="2" l="1"/>
  <c r="U656" i="2"/>
  <c r="S655" i="2"/>
  <c r="V655" i="2" s="1"/>
  <c r="R655" i="2"/>
  <c r="P656" i="2" l="1"/>
  <c r="Q656" i="2" l="1"/>
  <c r="T656" i="2"/>
  <c r="N657" i="2" s="1"/>
  <c r="O657" i="2" l="1"/>
  <c r="U657" i="2" s="1"/>
  <c r="S656" i="2"/>
  <c r="V656" i="2" s="1"/>
  <c r="R656" i="2"/>
  <c r="P657" i="2" l="1"/>
  <c r="Q657" i="2" l="1"/>
  <c r="T657" i="2"/>
  <c r="N658" i="2" s="1"/>
  <c r="S657" i="2" l="1"/>
  <c r="V657" i="2" s="1"/>
  <c r="R657" i="2"/>
  <c r="O658" i="2"/>
  <c r="U658" i="2" s="1"/>
  <c r="P658" i="2" l="1"/>
  <c r="Q658" i="2" l="1"/>
  <c r="T658" i="2" s="1"/>
  <c r="N659" i="2" s="1"/>
  <c r="O659" i="2" l="1"/>
  <c r="U659" i="2" s="1"/>
  <c r="S658" i="2"/>
  <c r="V658" i="2" s="1"/>
  <c r="R658" i="2"/>
  <c r="P659" i="2" l="1"/>
  <c r="Q659" i="2" l="1"/>
  <c r="R659" i="2" s="1"/>
  <c r="T659" i="2"/>
  <c r="N660" i="2" s="1"/>
  <c r="S659" i="2" l="1"/>
  <c r="V659" i="2" s="1"/>
  <c r="O660" i="2"/>
  <c r="P660" i="2" l="1"/>
  <c r="U660" i="2"/>
  <c r="Q660" i="2" l="1"/>
  <c r="T660" i="2"/>
  <c r="N661" i="2" s="1"/>
  <c r="O661" i="2" l="1"/>
  <c r="S660" i="2"/>
  <c r="V660" i="2" s="1"/>
  <c r="R660" i="2"/>
  <c r="P661" i="2" l="1"/>
  <c r="U661" i="2"/>
  <c r="Q661" i="2" l="1"/>
  <c r="T661" i="2"/>
  <c r="N662" i="2" s="1"/>
  <c r="O662" i="2" l="1"/>
  <c r="U662" i="2" s="1"/>
  <c r="S661" i="2"/>
  <c r="V661" i="2" s="1"/>
  <c r="R661" i="2"/>
  <c r="P662" i="2" l="1"/>
  <c r="Q662" i="2" l="1"/>
  <c r="T662" i="2" s="1"/>
  <c r="N663" i="2" s="1"/>
  <c r="O663" i="2" l="1"/>
  <c r="U663" i="2"/>
  <c r="S662" i="2"/>
  <c r="V662" i="2" s="1"/>
  <c r="R662" i="2"/>
  <c r="P663" i="2" l="1"/>
  <c r="Q663" i="2" l="1"/>
  <c r="T663" i="2" s="1"/>
  <c r="N664" i="2" s="1"/>
  <c r="O664" i="2" l="1"/>
  <c r="U664" i="2" s="1"/>
  <c r="S663" i="2"/>
  <c r="V663" i="2" s="1"/>
  <c r="R663" i="2"/>
  <c r="P664" i="2" l="1"/>
  <c r="Q664" i="2" l="1"/>
  <c r="T664" i="2"/>
  <c r="N665" i="2" s="1"/>
  <c r="O665" i="2" l="1"/>
  <c r="U665" i="2" s="1"/>
  <c r="S664" i="2"/>
  <c r="V664" i="2" s="1"/>
  <c r="R664" i="2"/>
  <c r="P665" i="2" l="1"/>
  <c r="Q665" i="2" l="1"/>
  <c r="T665" i="2"/>
  <c r="N666" i="2" s="1"/>
  <c r="O666" i="2" l="1"/>
  <c r="U666" i="2"/>
  <c r="S665" i="2"/>
  <c r="V665" i="2" s="1"/>
  <c r="R665" i="2"/>
  <c r="P666" i="2" l="1"/>
  <c r="Q666" i="2" l="1"/>
  <c r="T666" i="2" s="1"/>
  <c r="N667" i="2" s="1"/>
  <c r="O667" i="2" l="1"/>
  <c r="U667" i="2"/>
  <c r="S666" i="2"/>
  <c r="V666" i="2" s="1"/>
  <c r="R666" i="2"/>
  <c r="P667" i="2" l="1"/>
  <c r="Q667" i="2" l="1"/>
  <c r="R667" i="2" s="1"/>
  <c r="T667" i="2" l="1"/>
  <c r="N668" i="2" s="1"/>
  <c r="O668" i="2" s="1"/>
  <c r="S667" i="2"/>
  <c r="V667" i="2" s="1"/>
  <c r="P668" i="2" l="1"/>
  <c r="U668" i="2"/>
  <c r="Q668" i="2" l="1"/>
  <c r="T668" i="2"/>
  <c r="N669" i="2" s="1"/>
  <c r="O669" i="2" l="1"/>
  <c r="U669" i="2"/>
  <c r="S668" i="2"/>
  <c r="V668" i="2" s="1"/>
  <c r="R668" i="2"/>
  <c r="P669" i="2" l="1"/>
  <c r="Q669" i="2" l="1"/>
  <c r="T669" i="2" s="1"/>
  <c r="N670" i="2" s="1"/>
  <c r="O670" i="2" l="1"/>
  <c r="U670" i="2" s="1"/>
  <c r="S669" i="2"/>
  <c r="V669" i="2" s="1"/>
  <c r="R669" i="2"/>
  <c r="P670" i="2" l="1"/>
  <c r="Q670" i="2" l="1"/>
  <c r="T670" i="2"/>
  <c r="N671" i="2" s="1"/>
  <c r="O671" i="2" l="1"/>
  <c r="U671" i="2"/>
  <c r="S670" i="2"/>
  <c r="V670" i="2" s="1"/>
  <c r="R670" i="2"/>
  <c r="P671" i="2" l="1"/>
  <c r="Q671" i="2" l="1"/>
  <c r="T671" i="2"/>
  <c r="N672" i="2" s="1"/>
  <c r="O672" i="2" l="1"/>
  <c r="U672" i="2"/>
  <c r="S671" i="2"/>
  <c r="V671" i="2" s="1"/>
  <c r="R671" i="2"/>
  <c r="P672" i="2" l="1"/>
  <c r="Q672" i="2" l="1"/>
  <c r="T672" i="2"/>
  <c r="N673" i="2" s="1"/>
  <c r="O673" i="2" l="1"/>
  <c r="U673" i="2"/>
  <c r="S672" i="2"/>
  <c r="V672" i="2" s="1"/>
  <c r="R672" i="2"/>
  <c r="P673" i="2" l="1"/>
  <c r="Q673" i="2" l="1"/>
  <c r="T673" i="2"/>
  <c r="N674" i="2" s="1"/>
  <c r="O674" i="2" l="1"/>
  <c r="U674" i="2" s="1"/>
  <c r="S673" i="2"/>
  <c r="V673" i="2" s="1"/>
  <c r="R673" i="2"/>
  <c r="P674" i="2" l="1"/>
  <c r="Q674" i="2" l="1"/>
  <c r="T674" i="2"/>
  <c r="N675" i="2" s="1"/>
  <c r="O675" i="2" l="1"/>
  <c r="U675" i="2"/>
  <c r="S674" i="2"/>
  <c r="V674" i="2" s="1"/>
  <c r="R674" i="2"/>
  <c r="P675" i="2" l="1"/>
  <c r="Q675" i="2" l="1"/>
  <c r="T675" i="2"/>
  <c r="N676" i="2" s="1"/>
  <c r="O676" i="2" l="1"/>
  <c r="U676" i="2"/>
  <c r="S675" i="2"/>
  <c r="V675" i="2" s="1"/>
  <c r="R675" i="2"/>
  <c r="P676" i="2" l="1"/>
  <c r="Q676" i="2" l="1"/>
  <c r="T676" i="2"/>
  <c r="N677" i="2" s="1"/>
  <c r="O677" i="2" l="1"/>
  <c r="U677" i="2"/>
  <c r="S676" i="2"/>
  <c r="V676" i="2" s="1"/>
  <c r="R676" i="2"/>
  <c r="P677" i="2" l="1"/>
  <c r="Q677" i="2" l="1"/>
  <c r="T677" i="2"/>
  <c r="N678" i="2" s="1"/>
  <c r="O678" i="2" l="1"/>
  <c r="U678" i="2"/>
  <c r="S677" i="2"/>
  <c r="V677" i="2" s="1"/>
  <c r="R677" i="2"/>
  <c r="P678" i="2" l="1"/>
  <c r="Q678" i="2" l="1"/>
  <c r="T678" i="2"/>
  <c r="N679" i="2" s="1"/>
  <c r="O679" i="2" l="1"/>
  <c r="U679" i="2"/>
  <c r="S678" i="2"/>
  <c r="V678" i="2" s="1"/>
  <c r="R678" i="2"/>
  <c r="P679" i="2" l="1"/>
  <c r="Q679" i="2" l="1"/>
  <c r="T679" i="2"/>
  <c r="N680" i="2" s="1"/>
  <c r="O680" i="2" l="1"/>
  <c r="U680" i="2"/>
  <c r="S679" i="2"/>
  <c r="V679" i="2" s="1"/>
  <c r="R679" i="2"/>
  <c r="P680" i="2" l="1"/>
  <c r="Q680" i="2" l="1"/>
  <c r="T680" i="2"/>
  <c r="N681" i="2" s="1"/>
  <c r="O681" i="2" l="1"/>
  <c r="S680" i="2"/>
  <c r="V680" i="2" s="1"/>
  <c r="R680" i="2"/>
  <c r="P681" i="2" l="1"/>
  <c r="U681" i="2"/>
  <c r="Q681" i="2" l="1"/>
  <c r="T681" i="2"/>
  <c r="N682" i="2" s="1"/>
  <c r="O682" i="2" l="1"/>
  <c r="U682" i="2"/>
  <c r="S681" i="2"/>
  <c r="V681" i="2" s="1"/>
  <c r="R681" i="2"/>
  <c r="P682" i="2" l="1"/>
  <c r="Q682" i="2" l="1"/>
  <c r="T682" i="2"/>
  <c r="N683" i="2" s="1"/>
  <c r="O683" i="2" l="1"/>
  <c r="U683" i="2"/>
  <c r="S682" i="2"/>
  <c r="V682" i="2" s="1"/>
  <c r="R682" i="2"/>
  <c r="P683" i="2" l="1"/>
  <c r="Q683" i="2" l="1"/>
  <c r="T683" i="2"/>
  <c r="N684" i="2" s="1"/>
  <c r="O684" i="2" l="1"/>
  <c r="S683" i="2"/>
  <c r="V683" i="2" s="1"/>
  <c r="R683" i="2"/>
  <c r="P684" i="2" l="1"/>
  <c r="U684" i="2"/>
  <c r="Q684" i="2" l="1"/>
  <c r="S684" i="2" s="1"/>
  <c r="V684" i="2" s="1"/>
  <c r="T684" i="2" l="1"/>
  <c r="N685" i="2" s="1"/>
  <c r="R684" i="2"/>
  <c r="O685" i="2" l="1"/>
  <c r="P685" i="2" l="1"/>
  <c r="U685" i="2"/>
  <c r="Q685" i="2" l="1"/>
  <c r="S685" i="2" s="1"/>
  <c r="V685" i="2" s="1"/>
  <c r="T685" i="2" l="1"/>
  <c r="N686" i="2" s="1"/>
  <c r="R685" i="2"/>
  <c r="O686" i="2" l="1"/>
  <c r="P686" i="2" l="1"/>
  <c r="U686" i="2"/>
  <c r="Q686" i="2" l="1"/>
  <c r="R686" i="2" s="1"/>
  <c r="T686" i="2"/>
  <c r="N687" i="2" s="1"/>
  <c r="S686" i="2" l="1"/>
  <c r="V686" i="2" s="1"/>
  <c r="O687" i="2"/>
  <c r="P687" i="2" l="1"/>
  <c r="U687" i="2"/>
  <c r="Q687" i="2" l="1"/>
  <c r="T687" i="2"/>
  <c r="N688" i="2" s="1"/>
  <c r="O688" i="2" l="1"/>
  <c r="S687" i="2"/>
  <c r="V687" i="2" s="1"/>
  <c r="R687" i="2"/>
  <c r="P688" i="2" l="1"/>
  <c r="U688" i="2"/>
  <c r="Q688" i="2" l="1"/>
  <c r="T688" i="2" s="1"/>
  <c r="N689" i="2" s="1"/>
  <c r="O689" i="2" l="1"/>
  <c r="S688" i="2"/>
  <c r="V688" i="2" s="1"/>
  <c r="R688" i="2"/>
  <c r="P689" i="2" l="1"/>
  <c r="U689" i="2"/>
  <c r="Q689" i="2" l="1"/>
  <c r="T689" i="2"/>
  <c r="N690" i="2" s="1"/>
  <c r="O690" i="2" l="1"/>
  <c r="U690" i="2"/>
  <c r="S689" i="2"/>
  <c r="V689" i="2" s="1"/>
  <c r="R689" i="2"/>
  <c r="P690" i="2" l="1"/>
  <c r="Q690" i="2" l="1"/>
  <c r="R690" i="2" s="1"/>
  <c r="T690" i="2" l="1"/>
  <c r="N691" i="2" s="1"/>
  <c r="S690" i="2"/>
  <c r="V690" i="2" s="1"/>
  <c r="O691" i="2"/>
  <c r="U691" i="2"/>
  <c r="P691" i="2" l="1"/>
  <c r="Q691" i="2" l="1"/>
  <c r="R691" i="2" s="1"/>
  <c r="T691" i="2"/>
  <c r="N692" i="2" s="1"/>
  <c r="S691" i="2" l="1"/>
  <c r="V691" i="2" s="1"/>
  <c r="O692" i="2"/>
  <c r="P692" i="2" l="1"/>
  <c r="U692" i="2"/>
  <c r="Q692" i="2" l="1"/>
  <c r="R692" i="2" s="1"/>
  <c r="T692" i="2" l="1"/>
  <c r="N693" i="2" s="1"/>
  <c r="S692" i="2"/>
  <c r="V692" i="2" s="1"/>
  <c r="O693" i="2"/>
  <c r="P693" i="2" l="1"/>
  <c r="U693" i="2"/>
  <c r="Q693" i="2" l="1"/>
  <c r="R693" i="2" s="1"/>
  <c r="T693" i="2" l="1"/>
  <c r="N694" i="2" s="1"/>
  <c r="S693" i="2"/>
  <c r="V693" i="2" s="1"/>
  <c r="O694" i="2"/>
  <c r="U694" i="2"/>
  <c r="P694" i="2" l="1"/>
  <c r="Q694" i="2" l="1"/>
  <c r="T694" i="2" s="1"/>
  <c r="N695" i="2" s="1"/>
  <c r="O695" i="2" l="1"/>
  <c r="S694" i="2"/>
  <c r="V694" i="2" s="1"/>
  <c r="R694" i="2"/>
  <c r="P695" i="2" l="1"/>
  <c r="U695" i="2"/>
  <c r="Q695" i="2" l="1"/>
  <c r="S695" i="2" s="1"/>
  <c r="V695" i="2" s="1"/>
  <c r="T695" i="2"/>
  <c r="N696" i="2" s="1"/>
  <c r="R695" i="2" l="1"/>
  <c r="O696" i="2"/>
  <c r="U696" i="2" s="1"/>
  <c r="P696" i="2" l="1"/>
  <c r="Q696" i="2" l="1"/>
  <c r="R696" i="2" s="1"/>
  <c r="T696" i="2" l="1"/>
  <c r="N697" i="2" s="1"/>
  <c r="S696" i="2"/>
  <c r="V696" i="2" s="1"/>
  <c r="O697" i="2"/>
  <c r="P697" i="2" l="1"/>
  <c r="U697" i="2"/>
  <c r="Q697" i="2" l="1"/>
  <c r="R697" i="2" s="1"/>
  <c r="T697" i="2"/>
  <c r="N698" i="2" s="1"/>
  <c r="S697" i="2" l="1"/>
  <c r="V697" i="2" s="1"/>
  <c r="O698" i="2"/>
  <c r="P698" i="2" l="1"/>
  <c r="U698" i="2"/>
  <c r="Q698" i="2" l="1"/>
  <c r="R698" i="2" s="1"/>
  <c r="T698" i="2"/>
  <c r="N699" i="2" s="1"/>
  <c r="S698" i="2" l="1"/>
  <c r="V698" i="2" s="1"/>
  <c r="O699" i="2"/>
  <c r="P699" i="2" l="1"/>
  <c r="U699" i="2"/>
  <c r="Q699" i="2" l="1"/>
  <c r="R699" i="2" s="1"/>
  <c r="T699" i="2"/>
  <c r="N700" i="2" s="1"/>
  <c r="S699" i="2" l="1"/>
  <c r="V699" i="2" s="1"/>
  <c r="O700" i="2"/>
  <c r="P700" i="2" l="1"/>
  <c r="U700" i="2"/>
  <c r="Q700" i="2" l="1"/>
  <c r="T700" i="2" s="1"/>
  <c r="N701" i="2" s="1"/>
  <c r="O701" i="2" l="1"/>
  <c r="S700" i="2"/>
  <c r="V700" i="2" s="1"/>
  <c r="R700" i="2"/>
  <c r="P701" i="2" l="1"/>
  <c r="U701" i="2"/>
  <c r="Q701" i="2" l="1"/>
  <c r="T701" i="2"/>
  <c r="N702" i="2" s="1"/>
  <c r="O702" i="2" l="1"/>
  <c r="S701" i="2"/>
  <c r="V701" i="2" s="1"/>
  <c r="R701" i="2"/>
  <c r="P702" i="2" l="1"/>
  <c r="U702" i="2"/>
  <c r="Q702" i="2" l="1"/>
  <c r="R702" i="2" s="1"/>
  <c r="T702" i="2"/>
  <c r="N703" i="2" s="1"/>
  <c r="S702" i="2" l="1"/>
  <c r="V702" i="2" s="1"/>
  <c r="O703" i="2"/>
  <c r="P703" i="2" l="1"/>
  <c r="U703" i="2"/>
  <c r="Q703" i="2" l="1"/>
  <c r="T703" i="2"/>
  <c r="N704" i="2" s="1"/>
  <c r="O704" i="2" l="1"/>
  <c r="S703" i="2"/>
  <c r="V703" i="2" s="1"/>
  <c r="R703" i="2"/>
  <c r="P704" i="2" l="1"/>
  <c r="U704" i="2"/>
  <c r="Q704" i="2" l="1"/>
  <c r="R704" i="2" s="1"/>
  <c r="T704" i="2"/>
  <c r="N705" i="2" s="1"/>
  <c r="S704" i="2" l="1"/>
  <c r="V704" i="2" s="1"/>
  <c r="O705" i="2"/>
  <c r="P705" i="2" l="1"/>
  <c r="U705" i="2"/>
  <c r="Q705" i="2" l="1"/>
  <c r="R705" i="2" s="1"/>
  <c r="T705" i="2"/>
  <c r="N706" i="2" s="1"/>
  <c r="S705" i="2" l="1"/>
  <c r="V705" i="2" s="1"/>
  <c r="O706" i="2"/>
  <c r="P706" i="2" l="1"/>
  <c r="U706" i="2"/>
  <c r="Q706" i="2" l="1"/>
  <c r="R706" i="2" s="1"/>
  <c r="T706" i="2"/>
  <c r="N707" i="2" s="1"/>
  <c r="S706" i="2" l="1"/>
  <c r="V706" i="2" s="1"/>
  <c r="O707" i="2"/>
  <c r="U707" i="2"/>
  <c r="P707" i="2" l="1"/>
  <c r="Q707" i="2" l="1"/>
  <c r="R707" i="2" s="1"/>
  <c r="T707" i="2" l="1"/>
  <c r="N708" i="2" s="1"/>
  <c r="S707" i="2"/>
  <c r="V707" i="2" s="1"/>
  <c r="O708" i="2"/>
  <c r="P708" i="2" l="1"/>
  <c r="U708" i="2"/>
  <c r="Q708" i="2" l="1"/>
  <c r="S708" i="2" s="1"/>
  <c r="V708" i="2" s="1"/>
  <c r="T708" i="2"/>
  <c r="N709" i="2" s="1"/>
  <c r="O709" i="2" l="1"/>
  <c r="U709" i="2" s="1"/>
  <c r="R708" i="2"/>
  <c r="P709" i="2" l="1"/>
  <c r="Q709" i="2" l="1"/>
  <c r="R709" i="2" s="1"/>
  <c r="T709" i="2"/>
  <c r="N710" i="2" s="1"/>
  <c r="S709" i="2" l="1"/>
  <c r="V709" i="2" s="1"/>
  <c r="O710" i="2"/>
  <c r="P710" i="2" l="1"/>
  <c r="U710" i="2"/>
  <c r="Q710" i="2" l="1"/>
  <c r="R710" i="2" s="1"/>
  <c r="T710" i="2"/>
  <c r="N711" i="2" s="1"/>
  <c r="S710" i="2" l="1"/>
  <c r="V710" i="2" s="1"/>
  <c r="O711" i="2"/>
  <c r="P711" i="2" l="1"/>
  <c r="U711" i="2"/>
  <c r="Q711" i="2" l="1"/>
  <c r="R711" i="2" s="1"/>
  <c r="T711" i="2" l="1"/>
  <c r="N712" i="2" s="1"/>
  <c r="S711" i="2"/>
  <c r="V711" i="2" s="1"/>
  <c r="O712" i="2"/>
  <c r="P712" i="2" l="1"/>
  <c r="U712" i="2"/>
  <c r="Q712" i="2" l="1"/>
  <c r="R712" i="2" s="1"/>
  <c r="T712" i="2"/>
  <c r="N713" i="2" s="1"/>
  <c r="S712" i="2" l="1"/>
  <c r="V712" i="2" s="1"/>
  <c r="O713" i="2"/>
  <c r="P713" i="2" l="1"/>
  <c r="U713" i="2"/>
  <c r="Q713" i="2" l="1"/>
  <c r="T713" i="2"/>
  <c r="N714" i="2" s="1"/>
  <c r="O714" i="2" l="1"/>
  <c r="S713" i="2"/>
  <c r="V713" i="2" s="1"/>
  <c r="R713" i="2"/>
  <c r="P714" i="2" l="1"/>
  <c r="U714" i="2"/>
  <c r="Q714" i="2" l="1"/>
  <c r="T714" i="2" s="1"/>
  <c r="N715" i="2" s="1"/>
  <c r="O715" i="2" l="1"/>
  <c r="S714" i="2"/>
  <c r="V714" i="2" s="1"/>
  <c r="R714" i="2"/>
  <c r="P715" i="2" l="1"/>
  <c r="U715" i="2"/>
  <c r="Q715" i="2" l="1"/>
  <c r="R715" i="2" s="1"/>
  <c r="T715" i="2" l="1"/>
  <c r="N716" i="2" s="1"/>
  <c r="S715" i="2"/>
  <c r="V715" i="2" s="1"/>
  <c r="O716" i="2"/>
  <c r="P716" i="2" l="1"/>
  <c r="U716" i="2"/>
  <c r="Q716" i="2" l="1"/>
  <c r="S716" i="2" s="1"/>
  <c r="V716" i="2" s="1"/>
  <c r="T716" i="2" l="1"/>
  <c r="N717" i="2" s="1"/>
  <c r="R716" i="2"/>
  <c r="O717" i="2" l="1"/>
  <c r="U717" i="2"/>
  <c r="P717" i="2" l="1"/>
  <c r="Q717" i="2" l="1"/>
  <c r="R717" i="2" s="1"/>
  <c r="T717" i="2" l="1"/>
  <c r="N718" i="2" s="1"/>
  <c r="S717" i="2"/>
  <c r="V717" i="2" s="1"/>
  <c r="O718" i="2"/>
  <c r="P718" i="2" l="1"/>
  <c r="U718" i="2"/>
  <c r="Q718" i="2" l="1"/>
  <c r="T718" i="2" s="1"/>
  <c r="N719" i="2" s="1"/>
  <c r="O719" i="2" l="1"/>
  <c r="S718" i="2"/>
  <c r="V718" i="2" s="1"/>
  <c r="R718" i="2"/>
  <c r="P719" i="2" l="1"/>
  <c r="U719" i="2"/>
  <c r="Q719" i="2" l="1"/>
  <c r="R719" i="2" s="1"/>
  <c r="T719" i="2"/>
  <c r="N720" i="2" s="1"/>
  <c r="S719" i="2" l="1"/>
  <c r="V719" i="2" s="1"/>
  <c r="O720" i="2"/>
  <c r="P720" i="2" l="1"/>
  <c r="U720" i="2"/>
  <c r="Q720" i="2" l="1"/>
  <c r="R720" i="2" s="1"/>
  <c r="T720" i="2"/>
  <c r="N721" i="2" s="1"/>
  <c r="S720" i="2" l="1"/>
  <c r="V720" i="2" s="1"/>
  <c r="O721" i="2"/>
  <c r="P721" i="2" l="1"/>
  <c r="U721" i="2"/>
  <c r="Q721" i="2" l="1"/>
  <c r="R721" i="2" s="1"/>
  <c r="T721" i="2" l="1"/>
  <c r="N722" i="2" s="1"/>
  <c r="S721" i="2"/>
  <c r="V721" i="2" s="1"/>
  <c r="O722" i="2" l="1"/>
  <c r="P722" i="2" l="1"/>
  <c r="U722" i="2"/>
  <c r="Q722" i="2" l="1"/>
  <c r="S722" i="2" s="1"/>
  <c r="V722" i="2" s="1"/>
  <c r="T722" i="2" l="1"/>
  <c r="N723" i="2" s="1"/>
  <c r="R722" i="2"/>
  <c r="O723" i="2" l="1"/>
  <c r="P723" i="2" l="1"/>
  <c r="U723" i="2"/>
  <c r="Q723" i="2" l="1"/>
  <c r="S723" i="2" s="1"/>
  <c r="V723" i="2" s="1"/>
  <c r="T723" i="2" l="1"/>
  <c r="N724" i="2" s="1"/>
  <c r="R723" i="2"/>
  <c r="O724" i="2" l="1"/>
  <c r="U724" i="2"/>
  <c r="P724" i="2" l="1"/>
  <c r="Q724" i="2" l="1"/>
  <c r="R724" i="2" s="1"/>
  <c r="T724" i="2" l="1"/>
  <c r="N725" i="2" s="1"/>
  <c r="S724" i="2"/>
  <c r="V724" i="2" s="1"/>
  <c r="O725" i="2"/>
  <c r="U725" i="2" s="1"/>
  <c r="P725" i="2" l="1"/>
  <c r="Q725" i="2" l="1"/>
  <c r="R725" i="2" s="1"/>
  <c r="T725" i="2"/>
  <c r="N726" i="2" s="1"/>
  <c r="S725" i="2" l="1"/>
  <c r="V725" i="2" s="1"/>
  <c r="O726" i="2"/>
  <c r="P726" i="2" l="1"/>
  <c r="U726" i="2"/>
  <c r="Q726" i="2" l="1"/>
  <c r="T726" i="2"/>
  <c r="N727" i="2" s="1"/>
  <c r="O727" i="2" l="1"/>
  <c r="S726" i="2"/>
  <c r="V726" i="2" s="1"/>
  <c r="R726" i="2"/>
  <c r="P727" i="2" l="1"/>
  <c r="U727" i="2"/>
  <c r="Q727" i="2" l="1"/>
  <c r="R727" i="2" s="1"/>
  <c r="T727" i="2" l="1"/>
  <c r="N728" i="2" s="1"/>
  <c r="O728" i="2" s="1"/>
  <c r="S727" i="2"/>
  <c r="V727" i="2" s="1"/>
  <c r="P728" i="2" l="1"/>
  <c r="U728" i="2"/>
  <c r="Q728" i="2" l="1"/>
  <c r="R728" i="2" s="1"/>
  <c r="T728" i="2"/>
  <c r="N729" i="2" s="1"/>
  <c r="S728" i="2" l="1"/>
  <c r="V728" i="2" s="1"/>
  <c r="O729" i="2"/>
  <c r="P729" i="2" l="1"/>
  <c r="U729" i="2"/>
  <c r="Q729" i="2" l="1"/>
  <c r="R729" i="2" s="1"/>
  <c r="T729" i="2"/>
  <c r="N730" i="2" s="1"/>
  <c r="S729" i="2" l="1"/>
  <c r="V729" i="2" s="1"/>
  <c r="O730" i="2"/>
  <c r="P730" i="2" l="1"/>
  <c r="U730" i="2"/>
  <c r="Q730" i="2" l="1"/>
  <c r="R730" i="2" s="1"/>
  <c r="T730" i="2"/>
  <c r="N731" i="2" s="1"/>
  <c r="S730" i="2" l="1"/>
  <c r="V730" i="2" s="1"/>
  <c r="O731" i="2"/>
  <c r="P731" i="2" l="1"/>
  <c r="U731" i="2"/>
  <c r="Q731" i="2" l="1"/>
  <c r="R731" i="2" s="1"/>
  <c r="T731" i="2"/>
  <c r="N732" i="2" s="1"/>
  <c r="S731" i="2" l="1"/>
  <c r="V731" i="2" s="1"/>
  <c r="O732" i="2"/>
  <c r="P732" i="2" l="1"/>
  <c r="U732" i="2"/>
  <c r="Q732" i="2" l="1"/>
  <c r="T732" i="2"/>
  <c r="N733" i="2" s="1"/>
  <c r="O733" i="2" l="1"/>
  <c r="S732" i="2"/>
  <c r="V732" i="2" s="1"/>
  <c r="R732" i="2"/>
  <c r="P733" i="2" l="1"/>
  <c r="U733" i="2"/>
  <c r="Q733" i="2" l="1"/>
  <c r="R733" i="2" s="1"/>
  <c r="T733" i="2"/>
  <c r="N734" i="2" s="1"/>
  <c r="S733" i="2" l="1"/>
  <c r="V733" i="2" s="1"/>
  <c r="O734" i="2"/>
  <c r="P734" i="2" l="1"/>
  <c r="U734" i="2"/>
  <c r="Q734" i="2" l="1"/>
  <c r="T734" i="2"/>
  <c r="N735" i="2" s="1"/>
  <c r="O735" i="2" l="1"/>
  <c r="S734" i="2"/>
  <c r="V734" i="2" s="1"/>
  <c r="R734" i="2"/>
  <c r="P735" i="2" l="1"/>
  <c r="U735" i="2"/>
  <c r="Q735" i="2" l="1"/>
  <c r="T735" i="2"/>
  <c r="N736" i="2" s="1"/>
  <c r="O736" i="2" l="1"/>
  <c r="S735" i="2"/>
  <c r="V735" i="2" s="1"/>
  <c r="R735" i="2"/>
  <c r="P736" i="2" l="1"/>
  <c r="U736" i="2"/>
  <c r="Q736" i="2" l="1"/>
  <c r="R736" i="2" s="1"/>
  <c r="T736" i="2" l="1"/>
  <c r="N737" i="2" s="1"/>
  <c r="S736" i="2"/>
  <c r="V736" i="2" s="1"/>
  <c r="O737" i="2"/>
  <c r="P737" i="2" l="1"/>
  <c r="U737" i="2"/>
  <c r="Q737" i="2" l="1"/>
  <c r="T737" i="2"/>
  <c r="N738" i="2" s="1"/>
  <c r="O738" i="2" l="1"/>
  <c r="S737" i="2"/>
  <c r="V737" i="2" s="1"/>
  <c r="R737" i="2"/>
  <c r="P738" i="2" l="1"/>
  <c r="U738" i="2"/>
  <c r="Q738" i="2" l="1"/>
  <c r="T738" i="2"/>
  <c r="N739" i="2" s="1"/>
  <c r="O739" i="2" l="1"/>
  <c r="S738" i="2"/>
  <c r="V738" i="2" s="1"/>
  <c r="R738" i="2"/>
  <c r="P739" i="2" l="1"/>
  <c r="U739" i="2"/>
  <c r="Q739" i="2" l="1"/>
  <c r="T739" i="2"/>
  <c r="N740" i="2" s="1"/>
  <c r="O740" i="2" l="1"/>
  <c r="S739" i="2"/>
  <c r="V739" i="2" s="1"/>
  <c r="R739" i="2"/>
  <c r="P740" i="2" l="1"/>
  <c r="U740" i="2"/>
  <c r="Q740" i="2" l="1"/>
  <c r="R740" i="2" s="1"/>
  <c r="T740" i="2"/>
  <c r="N741" i="2" s="1"/>
  <c r="S740" i="2" l="1"/>
  <c r="V740" i="2" s="1"/>
  <c r="O741" i="2"/>
  <c r="U741" i="2"/>
  <c r="P741" i="2" l="1"/>
  <c r="Q741" i="2" l="1"/>
  <c r="T741" i="2"/>
  <c r="N742" i="2" s="1"/>
  <c r="O742" i="2" l="1"/>
  <c r="S741" i="2"/>
  <c r="V741" i="2" s="1"/>
  <c r="R741" i="2"/>
  <c r="P742" i="2" l="1"/>
  <c r="U742" i="2"/>
  <c r="Q742" i="2" l="1"/>
  <c r="R742" i="2" s="1"/>
  <c r="T742" i="2"/>
  <c r="N743" i="2" s="1"/>
  <c r="S742" i="2" l="1"/>
  <c r="V742" i="2" s="1"/>
  <c r="O743" i="2"/>
  <c r="P743" i="2" l="1"/>
  <c r="U743" i="2"/>
  <c r="Q743" i="2" l="1"/>
  <c r="R743" i="2" s="1"/>
  <c r="T743" i="2"/>
  <c r="N744" i="2" s="1"/>
  <c r="S743" i="2" l="1"/>
  <c r="V743" i="2" s="1"/>
  <c r="O744" i="2"/>
  <c r="P744" i="2" l="1"/>
  <c r="U744" i="2"/>
  <c r="Q744" i="2" l="1"/>
  <c r="R744" i="2" s="1"/>
  <c r="T744" i="2"/>
  <c r="N745" i="2" s="1"/>
  <c r="S744" i="2" l="1"/>
  <c r="V744" i="2" s="1"/>
  <c r="O745" i="2"/>
  <c r="P745" i="2" l="1"/>
  <c r="U745" i="2"/>
  <c r="Q745" i="2" l="1"/>
  <c r="T745" i="2"/>
  <c r="N746" i="2" s="1"/>
  <c r="O746" i="2" l="1"/>
  <c r="S745" i="2"/>
  <c r="V745" i="2" s="1"/>
  <c r="R745" i="2"/>
  <c r="P746" i="2" l="1"/>
  <c r="U746" i="2"/>
  <c r="Q746" i="2" l="1"/>
  <c r="R746" i="2" s="1"/>
  <c r="S746" i="2"/>
  <c r="V746" i="2" s="1"/>
  <c r="T746" i="2"/>
  <c r="N747" i="2" s="1"/>
  <c r="O747" i="2" l="1"/>
  <c r="P747" i="2" l="1"/>
  <c r="U747" i="2"/>
  <c r="Q747" i="2" l="1"/>
  <c r="S747" i="2" s="1"/>
  <c r="V747" i="2" s="1"/>
  <c r="T747" i="2" l="1"/>
  <c r="N748" i="2" s="1"/>
  <c r="R747" i="2"/>
  <c r="O748" i="2" l="1"/>
  <c r="P748" i="2" l="1"/>
  <c r="U748" i="2"/>
  <c r="Q748" i="2" l="1"/>
  <c r="R748" i="2" s="1"/>
  <c r="T748" i="2" l="1"/>
  <c r="N749" i="2" s="1"/>
  <c r="S748" i="2"/>
  <c r="V748" i="2" s="1"/>
  <c r="O749" i="2" l="1"/>
  <c r="P749" i="2" l="1"/>
  <c r="U749" i="2"/>
  <c r="Q749" i="2" l="1"/>
  <c r="T749" i="2" s="1"/>
  <c r="N750" i="2" s="1"/>
  <c r="O750" i="2" l="1"/>
  <c r="S749" i="2"/>
  <c r="V749" i="2" s="1"/>
  <c r="R749" i="2"/>
  <c r="P750" i="2" l="1"/>
  <c r="U750" i="2"/>
  <c r="Q750" i="2" l="1"/>
  <c r="R750" i="2" s="1"/>
  <c r="T750" i="2"/>
  <c r="N751" i="2" s="1"/>
  <c r="S750" i="2" l="1"/>
  <c r="V750" i="2" s="1"/>
  <c r="O751" i="2"/>
  <c r="P751" i="2" l="1"/>
  <c r="U751" i="2"/>
  <c r="Q751" i="2" l="1"/>
  <c r="S751" i="2" s="1"/>
  <c r="V751" i="2" s="1"/>
  <c r="T751" i="2" l="1"/>
  <c r="N752" i="2" s="1"/>
  <c r="R751" i="2"/>
  <c r="O752" i="2" l="1"/>
  <c r="P752" i="2" l="1"/>
  <c r="U752" i="2"/>
  <c r="Q752" i="2" l="1"/>
  <c r="R752" i="2" s="1"/>
  <c r="T752" i="2" l="1"/>
  <c r="N753" i="2" s="1"/>
  <c r="S752" i="2"/>
  <c r="V752" i="2" s="1"/>
  <c r="O753" i="2"/>
  <c r="U753" i="2"/>
  <c r="P753" i="2" l="1"/>
  <c r="Q753" i="2" l="1"/>
  <c r="T753" i="2"/>
  <c r="N754" i="2" s="1"/>
  <c r="O754" i="2" l="1"/>
  <c r="S753" i="2"/>
  <c r="V753" i="2" s="1"/>
  <c r="R753" i="2"/>
  <c r="P754" i="2" l="1"/>
  <c r="U754" i="2"/>
  <c r="Q754" i="2" l="1"/>
  <c r="R754" i="2" s="1"/>
  <c r="T754" i="2" l="1"/>
  <c r="N755" i="2" s="1"/>
  <c r="S754" i="2"/>
  <c r="V754" i="2" s="1"/>
  <c r="O755" i="2"/>
  <c r="U755" i="2" s="1"/>
  <c r="P755" i="2" l="1"/>
  <c r="Q755" i="2" l="1"/>
  <c r="R755" i="2" s="1"/>
  <c r="T755" i="2" l="1"/>
  <c r="N756" i="2" s="1"/>
  <c r="S755" i="2"/>
  <c r="V755" i="2" s="1"/>
  <c r="O756" i="2"/>
  <c r="U756" i="2" s="1"/>
  <c r="P756" i="2" l="1"/>
  <c r="Q756" i="2" l="1"/>
  <c r="R756" i="2" s="1"/>
  <c r="T756" i="2" l="1"/>
  <c r="N757" i="2" s="1"/>
  <c r="O757" i="2" s="1"/>
  <c r="U757" i="2" s="1"/>
  <c r="S756" i="2"/>
  <c r="V756" i="2" s="1"/>
  <c r="P757" i="2" l="1"/>
  <c r="Q757" i="2" l="1"/>
  <c r="R757" i="2" s="1"/>
  <c r="T757" i="2"/>
  <c r="N758" i="2" s="1"/>
  <c r="S757" i="2" l="1"/>
  <c r="V757" i="2" s="1"/>
  <c r="O758" i="2"/>
  <c r="U758" i="2" s="1"/>
  <c r="P758" i="2" l="1"/>
  <c r="Q758" i="2" l="1"/>
  <c r="R758" i="2" s="1"/>
  <c r="S758" i="2" l="1"/>
  <c r="V758" i="2" s="1"/>
  <c r="T758" i="2"/>
  <c r="N759" i="2" s="1"/>
  <c r="O759" i="2" s="1"/>
  <c r="P759" i="2" l="1"/>
  <c r="U759" i="2"/>
  <c r="Q759" i="2" l="1"/>
  <c r="R759" i="2" s="1"/>
  <c r="T759" i="2" l="1"/>
  <c r="N760" i="2" s="1"/>
  <c r="S759" i="2"/>
  <c r="V759" i="2" s="1"/>
  <c r="O760" i="2"/>
  <c r="P760" i="2" l="1"/>
  <c r="U760" i="2"/>
  <c r="Q760" i="2" l="1"/>
  <c r="R760" i="2" s="1"/>
  <c r="T760" i="2" l="1"/>
  <c r="N761" i="2" s="1"/>
  <c r="O761" i="2" s="1"/>
  <c r="S760" i="2"/>
  <c r="V760" i="2" s="1"/>
  <c r="P761" i="2" l="1"/>
  <c r="U761" i="2"/>
  <c r="Q761" i="2" l="1"/>
  <c r="T761" i="2"/>
  <c r="N762" i="2" s="1"/>
  <c r="O762" i="2" l="1"/>
  <c r="S761" i="2"/>
  <c r="V761" i="2" s="1"/>
  <c r="R761" i="2"/>
  <c r="P762" i="2" l="1"/>
  <c r="U762" i="2"/>
  <c r="Q762" i="2" l="1"/>
  <c r="R762" i="2" s="1"/>
  <c r="T762" i="2"/>
  <c r="N763" i="2" s="1"/>
  <c r="S762" i="2" l="1"/>
  <c r="V762" i="2" s="1"/>
  <c r="O763" i="2"/>
  <c r="P763" i="2" l="1"/>
  <c r="U763" i="2"/>
  <c r="Q763" i="2" l="1"/>
  <c r="S763" i="2"/>
  <c r="V763" i="2" s="1"/>
  <c r="T763" i="2" l="1"/>
  <c r="N764" i="2" s="1"/>
  <c r="R763" i="2"/>
  <c r="O764" i="2" l="1"/>
  <c r="P764" i="2" l="1"/>
  <c r="U764" i="2"/>
  <c r="Q764" i="2" l="1"/>
  <c r="R764" i="2" s="1"/>
  <c r="T764" i="2"/>
  <c r="N765" i="2" s="1"/>
  <c r="S764" i="2" l="1"/>
  <c r="V764" i="2" s="1"/>
  <c r="O765" i="2"/>
  <c r="P765" i="2" l="1"/>
  <c r="U765" i="2"/>
  <c r="Q765" i="2" l="1"/>
  <c r="R765" i="2" s="1"/>
  <c r="T765" i="2" l="1"/>
  <c r="N766" i="2" s="1"/>
  <c r="S765" i="2"/>
  <c r="V765" i="2" s="1"/>
  <c r="O766" i="2" l="1"/>
  <c r="P766" i="2" l="1"/>
  <c r="U766" i="2"/>
  <c r="Q766" i="2" l="1"/>
  <c r="R766" i="2" s="1"/>
  <c r="T766" i="2"/>
  <c r="N767" i="2" s="1"/>
  <c r="S766" i="2" l="1"/>
  <c r="V766" i="2" s="1"/>
  <c r="O767" i="2"/>
  <c r="P767" i="2" l="1"/>
  <c r="U767" i="2"/>
  <c r="Q767" i="2" l="1"/>
  <c r="R767" i="2" s="1"/>
  <c r="T767" i="2"/>
  <c r="N768" i="2" s="1"/>
  <c r="S767" i="2" l="1"/>
  <c r="V767" i="2" s="1"/>
  <c r="O768" i="2"/>
  <c r="P768" i="2" l="1"/>
  <c r="U768" i="2"/>
  <c r="Q768" i="2" l="1"/>
  <c r="R768" i="2" s="1"/>
  <c r="T768" i="2" l="1"/>
  <c r="N769" i="2" s="1"/>
  <c r="S768" i="2"/>
  <c r="V768" i="2" s="1"/>
  <c r="O769" i="2"/>
  <c r="P769" i="2" l="1"/>
  <c r="U769" i="2"/>
  <c r="Q769" i="2" l="1"/>
  <c r="R769" i="2" s="1"/>
  <c r="S769" i="2"/>
  <c r="V769" i="2" s="1"/>
  <c r="T769" i="2"/>
  <c r="N770" i="2" s="1"/>
  <c r="O770" i="2" l="1"/>
  <c r="P770" i="2" l="1"/>
  <c r="U770" i="2"/>
  <c r="Q770" i="2" l="1"/>
  <c r="T770" i="2" s="1"/>
  <c r="N771" i="2" s="1"/>
  <c r="O771" i="2" l="1"/>
  <c r="S770" i="2"/>
  <c r="V770" i="2" s="1"/>
  <c r="R770" i="2"/>
  <c r="P771" i="2" l="1"/>
  <c r="U771" i="2"/>
  <c r="Q771" i="2" l="1"/>
  <c r="R771" i="2" s="1"/>
  <c r="T771" i="2"/>
  <c r="N772" i="2" s="1"/>
  <c r="S771" i="2" l="1"/>
  <c r="V771" i="2" s="1"/>
  <c r="O772" i="2"/>
  <c r="P772" i="2" l="1"/>
  <c r="U772" i="2"/>
  <c r="Q772" i="2" l="1"/>
  <c r="T772" i="2" s="1"/>
  <c r="N773" i="2" s="1"/>
  <c r="O773" i="2" l="1"/>
  <c r="S772" i="2"/>
  <c r="V772" i="2" s="1"/>
  <c r="R772" i="2"/>
  <c r="P773" i="2" l="1"/>
  <c r="U773" i="2"/>
  <c r="Q773" i="2" l="1"/>
  <c r="T773" i="2"/>
  <c r="N774" i="2" s="1"/>
  <c r="O774" i="2" l="1"/>
  <c r="S773" i="2"/>
  <c r="V773" i="2" s="1"/>
  <c r="R773" i="2"/>
  <c r="P774" i="2" l="1"/>
  <c r="U774" i="2"/>
  <c r="Q774" i="2" l="1"/>
  <c r="S774" i="2" s="1"/>
  <c r="V774" i="2" s="1"/>
  <c r="T774" i="2" l="1"/>
  <c r="N775" i="2" s="1"/>
  <c r="R774" i="2"/>
  <c r="O775" i="2" l="1"/>
  <c r="P775" i="2" l="1"/>
  <c r="U775" i="2"/>
  <c r="Q775" i="2" l="1"/>
  <c r="R775" i="2" s="1"/>
  <c r="T775" i="2"/>
  <c r="N776" i="2" s="1"/>
  <c r="S775" i="2" l="1"/>
  <c r="V775" i="2" s="1"/>
  <c r="O776" i="2"/>
  <c r="P776" i="2" l="1"/>
  <c r="U776" i="2"/>
  <c r="Q776" i="2" l="1"/>
  <c r="T776" i="2"/>
  <c r="N777" i="2" s="1"/>
  <c r="O777" i="2" l="1"/>
  <c r="S776" i="2"/>
  <c r="V776" i="2" s="1"/>
  <c r="R776" i="2"/>
  <c r="P777" i="2" l="1"/>
  <c r="U777" i="2"/>
  <c r="Q777" i="2" l="1"/>
  <c r="T777" i="2" s="1"/>
  <c r="N778" i="2" s="1"/>
  <c r="O778" i="2" l="1"/>
  <c r="U778" i="2"/>
  <c r="S777" i="2"/>
  <c r="V777" i="2" s="1"/>
  <c r="R777" i="2"/>
  <c r="P778" i="2" l="1"/>
  <c r="Q778" i="2" l="1"/>
  <c r="R778" i="2" s="1"/>
  <c r="T778" i="2"/>
  <c r="N779" i="2" s="1"/>
  <c r="S778" i="2" l="1"/>
  <c r="V778" i="2" s="1"/>
  <c r="O779" i="2"/>
  <c r="P779" i="2" l="1"/>
  <c r="U779" i="2"/>
  <c r="Q779" i="2" l="1"/>
  <c r="T779" i="2"/>
  <c r="N780" i="2" s="1"/>
  <c r="O780" i="2" l="1"/>
  <c r="S779" i="2"/>
  <c r="V779" i="2" s="1"/>
  <c r="R779" i="2"/>
  <c r="P780" i="2" l="1"/>
  <c r="U780" i="2"/>
  <c r="Q780" i="2" l="1"/>
  <c r="T780" i="2" s="1"/>
  <c r="N781" i="2" s="1"/>
  <c r="O781" i="2" l="1"/>
  <c r="S780" i="2"/>
  <c r="V780" i="2" s="1"/>
  <c r="R780" i="2"/>
  <c r="P781" i="2" l="1"/>
  <c r="U781" i="2"/>
  <c r="Q781" i="2" l="1"/>
  <c r="R781" i="2" s="1"/>
  <c r="T781" i="2"/>
  <c r="N782" i="2" s="1"/>
  <c r="S781" i="2" l="1"/>
  <c r="V781" i="2" s="1"/>
  <c r="O782" i="2"/>
  <c r="P782" i="2" l="1"/>
  <c r="U782" i="2"/>
  <c r="Q782" i="2" l="1"/>
  <c r="R782" i="2" s="1"/>
  <c r="T782" i="2" l="1"/>
  <c r="S782" i="2"/>
  <c r="V782" i="2" s="1"/>
</calcChain>
</file>

<file path=xl/sharedStrings.xml><?xml version="1.0" encoding="utf-8"?>
<sst xmlns="http://schemas.openxmlformats.org/spreadsheetml/2006/main" count="99" uniqueCount="83">
  <si>
    <t>Mortgage ranges</t>
  </si>
  <si>
    <t>Principal</t>
  </si>
  <si>
    <t xml:space="preserve">    Increment</t>
  </si>
  <si>
    <t>Balance</t>
  </si>
  <si>
    <t>Interest</t>
  </si>
  <si>
    <t>New Balance</t>
  </si>
  <si>
    <t>Period</t>
  </si>
  <si>
    <t>Year</t>
  </si>
  <si>
    <t>Fortnight Mortgage Breakdown</t>
  </si>
  <si>
    <t>Monthly Mortgage Breakdown</t>
  </si>
  <si>
    <t>per month</t>
  </si>
  <si>
    <t>per fortnight</t>
  </si>
  <si>
    <t>Years</t>
  </si>
  <si>
    <t>Term</t>
  </si>
  <si>
    <t>Payment override (y/n)</t>
  </si>
  <si>
    <t>Fortnight</t>
  </si>
  <si>
    <t>Monthly</t>
  </si>
  <si>
    <t xml:space="preserve"> + Principle</t>
  </si>
  <si>
    <t>+ Extra</t>
  </si>
  <si>
    <t>Months</t>
  </si>
  <si>
    <r>
      <t xml:space="preserve">Analysis </t>
    </r>
    <r>
      <rPr>
        <b/>
        <sz val="10"/>
        <color rgb="FFFFFFFF"/>
        <rFont val="Arial Black"/>
        <family val="2"/>
      </rPr>
      <t>(mortgage maturity)</t>
    </r>
  </si>
  <si>
    <t>ONLY CHANGE THE YELLOW AREAS!</t>
  </si>
  <si>
    <t>Projected payments per month</t>
  </si>
  <si>
    <t>Projected payments per fortnight</t>
  </si>
  <si>
    <t>Initial Payment  breakdown</t>
  </si>
  <si>
    <t>Refer to the Amortization tab for the detailed payment, interest, etc. breakdown over the mortgage period</t>
  </si>
  <si>
    <t>amount off principle</t>
  </si>
  <si>
    <t>= payment</t>
  </si>
  <si>
    <t>+ principle</t>
  </si>
  <si>
    <t>+ extra</t>
  </si>
  <si>
    <t xml:space="preserve"> = Repayment</t>
  </si>
  <si>
    <t>accumulated interest</t>
  </si>
  <si>
    <t>accumulated principle payment</t>
  </si>
  <si>
    <t xml:space="preserve">https://en.wikipedia.org/wiki/Compound_interest </t>
  </si>
  <si>
    <t>Estimated repayment ±0.1%</t>
  </si>
  <si>
    <t xml:space="preserve">https://www.nzmortgageandfinance.co.nz/loan-saving-tool </t>
  </si>
  <si>
    <t>https://www.thecalculatorsite.com/finance/calculators/compound-interest-formula#time-factor</t>
  </si>
  <si>
    <t>Principle + interest</t>
  </si>
  <si>
    <t>Must be higher than the estimated payments below</t>
  </si>
  <si>
    <t>Principle + interest over reduced term</t>
  </si>
  <si>
    <t>Interest saved over reduced term   ±0.1%</t>
  </si>
  <si>
    <t>Interest over reduced term  ±0.1%</t>
  </si>
  <si>
    <t>Payments over reduced term</t>
  </si>
  <si>
    <t>Payments over full term</t>
  </si>
  <si>
    <t>Estimated reduced term to amortize</t>
  </si>
  <si>
    <t>Full term to amortize</t>
  </si>
  <si>
    <t>Version 29NOV2023</t>
  </si>
  <si>
    <t>Interest over full term ±0.1%</t>
  </si>
  <si>
    <t>I</t>
  </si>
  <si>
    <t>T</t>
  </si>
  <si>
    <t>Date</t>
  </si>
  <si>
    <t>Transactions</t>
  </si>
  <si>
    <t>## Initial mortgage establishment</t>
  </si>
  <si>
    <t>date at the establishment of the mortgage (month of the first payment)</t>
  </si>
  <si>
    <t>principle</t>
  </si>
  <si>
    <t>term</t>
  </si>
  <si>
    <t>25/30years</t>
  </si>
  <si>
    <t>interest</t>
  </si>
  <si>
    <t>extra costs</t>
  </si>
  <si>
    <t>[insurance, est. fee, additions to the house]</t>
  </si>
  <si>
    <t>deposit</t>
  </si>
  <si>
    <t>### for planning</t>
  </si>
  <si>
    <t>- range of prinicples, variable increment up to 10 increments e.g. 10K</t>
  </si>
  <si>
    <t>- range of interests, variable increment up to 10 increments e.g 0.1%</t>
  </si>
  <si>
    <t>## After mortgage in progress - transactions where terms of payments change</t>
  </si>
  <si>
    <t>## change in fixed/float period non 80/20 split mortgage</t>
  </si>
  <si>
    <t xml:space="preserve"> Jack  - 30yr mortgage - 12 transactions (every 2 years, he refixes the mortgage)</t>
  </si>
  <si>
    <t xml:space="preserve"> </t>
  </si>
  <si>
    <t>24years (12 transactions * 2years) 6 years left of the original term</t>
  </si>
  <si>
    <t>- current principle at the time of the change</t>
  </si>
  <si>
    <t>- date of the transaction - DD/MM/YYYY</t>
  </si>
  <si>
    <t>- interest fixed or floating at the time of change</t>
  </si>
  <si>
    <t>- current remaining term years/months at the time of change</t>
  </si>
  <si>
    <t>- extra payment at the time of change (the amount I WANT to pay each pay period)</t>
  </si>
  <si>
    <t>?</t>
  </si>
  <si>
    <t>Costs</t>
  </si>
  <si>
    <t>Monthly example</t>
  </si>
  <si>
    <t>Pmonthly</t>
  </si>
  <si>
    <t>Pfortnighty</t>
  </si>
  <si>
    <t>eXtra_monthly</t>
  </si>
  <si>
    <t>eXtra_fortnight</t>
  </si>
  <si>
    <t>[user] -|-----0&lt; [mortgage] -|-------1&lt; [transactions]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</si>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</sst>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&quot;$&quot;#,##0.00_);[Red]\(&quot;$&quot;#,##0.00\)"/>
    <numFmt numFmtId="166" formatCode="0.0000%"/>
    <numFmt numFmtId="167" formatCode="#\ \ ??/12"/>
    <numFmt numFmtId="168" formatCode="&quot;$&quot;#,##0.0;[Red]\-&quot;$&quot;#,##0.0"/>
  </numFmts>
  <fonts count="12" x14ac:knownFonts="1">
    <font>
      <sz val="10"/>
      <name val="Arial"/>
    </font>
    <font>
      <sz val="10"/>
      <name val="Arial"/>
      <family val="2"/>
    </font>
    <font>
      <sz val="10"/>
      <color indexed="9"/>
      <name val="Arial Black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FFFF"/>
      <name val="Arial Black"/>
      <family val="2"/>
    </font>
    <font>
      <sz val="10"/>
      <name val="Arial"/>
    </font>
    <font>
      <b/>
      <sz val="9"/>
      <name val="Arial"/>
      <family val="2"/>
    </font>
    <font>
      <b/>
      <sz val="8"/>
      <name val="Arial"/>
      <family val="2"/>
    </font>
    <font>
      <u/>
      <sz val="10"/>
      <color theme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95">
    <xf numFmtId="0" fontId="0" fillId="0" borderId="0" xfId="0"/>
    <xf numFmtId="0" fontId="0" fillId="2" borderId="0" xfId="0" applyFill="1" applyAlignment="1">
      <alignment horizontal="centerContinuous"/>
    </xf>
    <xf numFmtId="0" fontId="3" fillId="0" borderId="1" xfId="0" applyFont="1" applyBorder="1"/>
    <xf numFmtId="0" fontId="4" fillId="0" borderId="2" xfId="0" applyFont="1" applyBorder="1"/>
    <xf numFmtId="0" fontId="3" fillId="0" borderId="2" xfId="0" applyFont="1" applyBorder="1"/>
    <xf numFmtId="164" fontId="0" fillId="0" borderId="0" xfId="0" applyNumberFormat="1"/>
    <xf numFmtId="164" fontId="5" fillId="4" borderId="0" xfId="0" applyNumberFormat="1" applyFont="1" applyFill="1" applyAlignment="1">
      <alignment horizontal="center"/>
    </xf>
    <xf numFmtId="10" fontId="5" fillId="4" borderId="0" xfId="0" applyNumberFormat="1" applyFont="1" applyFill="1"/>
    <xf numFmtId="164" fontId="0" fillId="0" borderId="0" xfId="0" applyNumberFormat="1" applyAlignment="1">
      <alignment horizontal="center"/>
    </xf>
    <xf numFmtId="0" fontId="6" fillId="2" borderId="0" xfId="0" applyFont="1" applyFill="1"/>
    <xf numFmtId="0" fontId="0" fillId="2" borderId="0" xfId="0" applyFill="1"/>
    <xf numFmtId="0" fontId="5" fillId="4" borderId="0" xfId="0" applyFont="1" applyFill="1" applyAlignment="1">
      <alignment horizontal="center"/>
    </xf>
    <xf numFmtId="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5" fillId="4" borderId="0" xfId="2" applyFont="1" applyFill="1" applyAlignment="1">
      <alignment horizontal="center"/>
    </xf>
    <xf numFmtId="44" fontId="6" fillId="0" borderId="0" xfId="2" applyFont="1" applyAlignment="1">
      <alignment horizontal="center"/>
    </xf>
    <xf numFmtId="44" fontId="0" fillId="0" borderId="0" xfId="2" applyFont="1"/>
    <xf numFmtId="8" fontId="6" fillId="0" borderId="0" xfId="2" applyNumberFormat="1" applyFont="1" applyAlignment="1">
      <alignment horizontal="center"/>
    </xf>
    <xf numFmtId="8" fontId="0" fillId="0" borderId="0" xfId="2" applyNumberFormat="1" applyFont="1" applyAlignment="1">
      <alignment horizontal="center"/>
    </xf>
    <xf numFmtId="8" fontId="6" fillId="0" borderId="0" xfId="2" quotePrefix="1" applyNumberFormat="1" applyFont="1" applyAlignment="1">
      <alignment horizontal="center"/>
    </xf>
    <xf numFmtId="0" fontId="6" fillId="0" borderId="0" xfId="0" applyFont="1"/>
    <xf numFmtId="0" fontId="0" fillId="0" borderId="0" xfId="1" applyNumberFormat="1" applyFont="1" applyAlignment="1">
      <alignment horizontal="center"/>
    </xf>
    <xf numFmtId="44" fontId="0" fillId="0" borderId="0" xfId="0" applyNumberFormat="1"/>
    <xf numFmtId="0" fontId="2" fillId="2" borderId="0" xfId="0" quotePrefix="1" applyFont="1" applyFill="1"/>
    <xf numFmtId="0" fontId="2" fillId="2" borderId="0" xfId="0" applyFont="1" applyFill="1"/>
    <xf numFmtId="0" fontId="4" fillId="0" borderId="6" xfId="0" quotePrefix="1" applyFont="1" applyBorder="1" applyAlignment="1">
      <alignment horizontal="left"/>
    </xf>
    <xf numFmtId="0" fontId="0" fillId="0" borderId="0" xfId="0" quotePrefix="1"/>
    <xf numFmtId="0" fontId="5" fillId="0" borderId="4" xfId="0" applyFont="1" applyBorder="1"/>
    <xf numFmtId="0" fontId="0" fillId="8" borderId="0" xfId="0" applyFill="1"/>
    <xf numFmtId="0" fontId="0" fillId="6" borderId="0" xfId="0" applyFill="1"/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164" fontId="0" fillId="9" borderId="6" xfId="0" applyNumberFormat="1" applyFill="1" applyBorder="1"/>
    <xf numFmtId="164" fontId="5" fillId="9" borderId="6" xfId="0" applyNumberFormat="1" applyFont="1" applyFill="1" applyBorder="1"/>
    <xf numFmtId="0" fontId="1" fillId="0" borderId="0" xfId="0" applyFont="1"/>
    <xf numFmtId="0" fontId="5" fillId="0" borderId="0" xfId="0" applyFont="1"/>
    <xf numFmtId="0" fontId="4" fillId="9" borderId="6" xfId="0" applyFont="1" applyFill="1" applyBorder="1" applyAlignment="1">
      <alignment horizontal="center"/>
    </xf>
    <xf numFmtId="44" fontId="5" fillId="10" borderId="6" xfId="2" applyFont="1" applyFill="1" applyBorder="1"/>
    <xf numFmtId="44" fontId="0" fillId="7" borderId="6" xfId="2" applyFont="1" applyFill="1" applyBorder="1"/>
    <xf numFmtId="44" fontId="0" fillId="8" borderId="6" xfId="2" applyFont="1" applyFill="1" applyBorder="1"/>
    <xf numFmtId="1" fontId="1" fillId="11" borderId="6" xfId="0" applyNumberFormat="1" applyFont="1" applyFill="1" applyBorder="1" applyAlignment="1">
      <alignment horizontal="center"/>
    </xf>
    <xf numFmtId="0" fontId="5" fillId="9" borderId="0" xfId="0" applyFont="1" applyFill="1"/>
    <xf numFmtId="8" fontId="1" fillId="11" borderId="6" xfId="2" applyNumberFormat="1" applyFont="1" applyFill="1" applyBorder="1"/>
    <xf numFmtId="8" fontId="0" fillId="0" borderId="0" xfId="0" applyNumberFormat="1"/>
    <xf numFmtId="166" fontId="0" fillId="0" borderId="0" xfId="3" applyNumberFormat="1" applyFont="1"/>
    <xf numFmtId="0" fontId="1" fillId="0" borderId="0" xfId="0" applyFont="1" applyAlignment="1">
      <alignment horizontal="right"/>
    </xf>
    <xf numFmtId="167" fontId="0" fillId="0" borderId="6" xfId="0" applyNumberFormat="1" applyBorder="1"/>
    <xf numFmtId="8" fontId="5" fillId="10" borderId="6" xfId="2" applyNumberFormat="1" applyFont="1" applyFill="1" applyBorder="1"/>
    <xf numFmtId="167" fontId="1" fillId="11" borderId="6" xfId="0" applyNumberFormat="1" applyFont="1" applyFill="1" applyBorder="1" applyAlignment="1">
      <alignment vertical="center"/>
    </xf>
    <xf numFmtId="0" fontId="9" fillId="11" borderId="0" xfId="0" applyFont="1" applyFill="1" applyAlignment="1">
      <alignment horizontal="center" vertical="center" wrapText="1"/>
    </xf>
    <xf numFmtId="8" fontId="5" fillId="11" borderId="6" xfId="2" applyNumberFormat="1" applyFont="1" applyFill="1" applyBorder="1"/>
    <xf numFmtId="0" fontId="10" fillId="11" borderId="0" xfId="0" applyFont="1" applyFill="1" applyAlignment="1">
      <alignment horizontal="center" wrapText="1"/>
    </xf>
    <xf numFmtId="1" fontId="1" fillId="11" borderId="6" xfId="0" applyNumberFormat="1" applyFont="1" applyFill="1" applyBorder="1" applyAlignment="1">
      <alignment horizontal="center" vertical="center"/>
    </xf>
    <xf numFmtId="0" fontId="0" fillId="9" borderId="0" xfId="0" applyFill="1"/>
    <xf numFmtId="44" fontId="2" fillId="2" borderId="0" xfId="2" applyFont="1" applyFill="1" applyAlignment="1">
      <alignment horizontal="center"/>
    </xf>
    <xf numFmtId="44" fontId="2" fillId="2" borderId="0" xfId="2" quotePrefix="1" applyFont="1" applyFill="1" applyAlignment="1"/>
    <xf numFmtId="44" fontId="2" fillId="2" borderId="0" xfId="2" applyFont="1" applyFill="1" applyAlignment="1"/>
    <xf numFmtId="44" fontId="5" fillId="4" borderId="0" xfId="2" applyFont="1" applyFill="1" applyAlignment="1">
      <alignment horizontal="center" wrapText="1"/>
    </xf>
    <xf numFmtId="44" fontId="10" fillId="4" borderId="0" xfId="2" applyFont="1" applyFill="1" applyAlignment="1">
      <alignment horizontal="center" wrapText="1"/>
    </xf>
    <xf numFmtId="44" fontId="5" fillId="4" borderId="0" xfId="2" quotePrefix="1" applyFont="1" applyFill="1" applyAlignment="1">
      <alignment horizontal="center"/>
    </xf>
    <xf numFmtId="8" fontId="0" fillId="0" borderId="0" xfId="2" applyNumberFormat="1" applyFont="1"/>
    <xf numFmtId="0" fontId="9" fillId="10" borderId="0" xfId="0" quotePrefix="1" applyFont="1" applyFill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0" fontId="9" fillId="6" borderId="0" xfId="0" quotePrefix="1" applyFont="1" applyFill="1" applyAlignment="1">
      <alignment horizontal="center" vertical="center"/>
    </xf>
    <xf numFmtId="168" fontId="6" fillId="0" borderId="0" xfId="2" applyNumberFormat="1" applyFont="1" applyAlignment="1">
      <alignment horizontal="center"/>
    </xf>
    <xf numFmtId="0" fontId="11" fillId="0" borderId="0" xfId="4"/>
    <xf numFmtId="0" fontId="10" fillId="10" borderId="0" xfId="0" applyFont="1" applyFill="1" applyAlignment="1">
      <alignment horizontal="center" wrapText="1"/>
    </xf>
    <xf numFmtId="0" fontId="10" fillId="11" borderId="0" xfId="0" applyFont="1" applyFill="1" applyAlignment="1">
      <alignment horizontal="center" vertical="center" wrapText="1"/>
    </xf>
    <xf numFmtId="0" fontId="11" fillId="0" borderId="0" xfId="4" applyAlignment="1">
      <alignment horizontal="left"/>
    </xf>
    <xf numFmtId="10" fontId="5" fillId="3" borderId="3" xfId="3" applyNumberFormat="1" applyFont="1" applyFill="1" applyBorder="1"/>
    <xf numFmtId="0" fontId="1" fillId="12" borderId="0" xfId="0" applyFont="1" applyFill="1"/>
    <xf numFmtId="0" fontId="5" fillId="0" borderId="0" xfId="0" applyFont="1" applyAlignment="1">
      <alignment horizontal="right"/>
    </xf>
    <xf numFmtId="10" fontId="1" fillId="9" borderId="6" xfId="0" applyNumberFormat="1" applyFont="1" applyFill="1" applyBorder="1"/>
    <xf numFmtId="2" fontId="0" fillId="0" borderId="0" xfId="0" applyNumberFormat="1"/>
    <xf numFmtId="1" fontId="0" fillId="0" borderId="0" xfId="0" applyNumberFormat="1"/>
    <xf numFmtId="4" fontId="1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4" fontId="1" fillId="0" borderId="0" xfId="0" quotePrefix="1" applyNumberFormat="1" applyFont="1" applyAlignment="1">
      <alignment horizontal="left"/>
    </xf>
    <xf numFmtId="165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left"/>
    </xf>
    <xf numFmtId="0" fontId="2" fillId="2" borderId="0" xfId="0" quotePrefix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1" fillId="12" borderId="2" xfId="0" applyFont="1" applyFill="1" applyBorder="1" applyAlignment="1">
      <alignment horizontal="left" vertical="center" wrapText="1"/>
    </xf>
    <xf numFmtId="0" fontId="1" fillId="12" borderId="0" xfId="0" applyFont="1" applyFill="1" applyAlignment="1">
      <alignment horizontal="left" vertical="center" wrapText="1"/>
    </xf>
    <xf numFmtId="44" fontId="2" fillId="2" borderId="0" xfId="2" quotePrefix="1" applyFont="1" applyFill="1" applyAlignment="1">
      <alignment horizontal="center"/>
    </xf>
    <xf numFmtId="44" fontId="2" fillId="2" borderId="0" xfId="2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D77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200" baseline="0"/>
              <a:t>Fortnightly payments: principle amount vs interest amount</a:t>
            </a:r>
          </a:p>
        </c:rich>
      </c:tx>
      <c:layout>
        <c:manualLayout>
          <c:xMode val="edge"/>
          <c:yMode val="edge"/>
          <c:x val="0.22862958796817065"/>
          <c:y val="3.4188034188034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644875469143078E-2"/>
          <c:y val="0.16708333333333336"/>
          <c:w val="0.91267508960325494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Interest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Amortization!$X$3:$X$782</c:f>
              <c:numCache>
                <c:formatCode>General</c:formatCode>
                <c:ptCount val="7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23</c:v>
                </c:pt>
                <c:pt idx="591">
                  <c:v>23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27</c:v>
                </c:pt>
                <c:pt idx="677">
                  <c:v>27</c:v>
                </c:pt>
                <c:pt idx="678">
                  <c:v>27</c:v>
                </c:pt>
                <c:pt idx="679">
                  <c:v>27</c:v>
                </c:pt>
                <c:pt idx="680">
                  <c:v>27</c:v>
                </c:pt>
                <c:pt idx="681">
                  <c:v>27</c:v>
                </c:pt>
                <c:pt idx="682">
                  <c:v>27</c:v>
                </c:pt>
                <c:pt idx="683">
                  <c:v>27</c:v>
                </c:pt>
                <c:pt idx="684">
                  <c:v>27</c:v>
                </c:pt>
                <c:pt idx="685">
                  <c:v>27</c:v>
                </c:pt>
                <c:pt idx="686">
                  <c:v>27</c:v>
                </c:pt>
                <c:pt idx="687">
                  <c:v>27</c:v>
                </c:pt>
                <c:pt idx="688">
                  <c:v>27</c:v>
                </c:pt>
                <c:pt idx="689">
                  <c:v>27</c:v>
                </c:pt>
                <c:pt idx="690">
                  <c:v>27</c:v>
                </c:pt>
                <c:pt idx="691">
                  <c:v>27</c:v>
                </c:pt>
                <c:pt idx="692">
                  <c:v>27</c:v>
                </c:pt>
                <c:pt idx="693">
                  <c:v>27</c:v>
                </c:pt>
                <c:pt idx="694">
                  <c:v>27</c:v>
                </c:pt>
                <c:pt idx="695">
                  <c:v>27</c:v>
                </c:pt>
                <c:pt idx="696">
                  <c:v>27</c:v>
                </c:pt>
                <c:pt idx="697">
                  <c:v>27</c:v>
                </c:pt>
                <c:pt idx="698">
                  <c:v>27</c:v>
                </c:pt>
                <c:pt idx="699">
                  <c:v>27</c:v>
                </c:pt>
                <c:pt idx="700">
                  <c:v>27</c:v>
                </c:pt>
                <c:pt idx="701">
                  <c:v>27</c:v>
                </c:pt>
                <c:pt idx="702">
                  <c:v>28</c:v>
                </c:pt>
                <c:pt idx="703">
                  <c:v>28</c:v>
                </c:pt>
                <c:pt idx="704">
                  <c:v>28</c:v>
                </c:pt>
                <c:pt idx="705">
                  <c:v>28</c:v>
                </c:pt>
                <c:pt idx="706">
                  <c:v>28</c:v>
                </c:pt>
                <c:pt idx="707">
                  <c:v>28</c:v>
                </c:pt>
                <c:pt idx="708">
                  <c:v>28</c:v>
                </c:pt>
                <c:pt idx="709">
                  <c:v>28</c:v>
                </c:pt>
                <c:pt idx="710">
                  <c:v>28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28</c:v>
                </c:pt>
                <c:pt idx="715">
                  <c:v>28</c:v>
                </c:pt>
                <c:pt idx="716">
                  <c:v>28</c:v>
                </c:pt>
                <c:pt idx="717">
                  <c:v>28</c:v>
                </c:pt>
                <c:pt idx="718">
                  <c:v>28</c:v>
                </c:pt>
                <c:pt idx="719">
                  <c:v>28</c:v>
                </c:pt>
                <c:pt idx="720">
                  <c:v>28</c:v>
                </c:pt>
                <c:pt idx="721">
                  <c:v>28</c:v>
                </c:pt>
                <c:pt idx="722">
                  <c:v>28</c:v>
                </c:pt>
                <c:pt idx="723">
                  <c:v>28</c:v>
                </c:pt>
                <c:pt idx="724">
                  <c:v>28</c:v>
                </c:pt>
                <c:pt idx="725">
                  <c:v>28</c:v>
                </c:pt>
                <c:pt idx="726">
                  <c:v>28</c:v>
                </c:pt>
                <c:pt idx="727">
                  <c:v>28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29</c:v>
                </c:pt>
                <c:pt idx="732">
                  <c:v>29</c:v>
                </c:pt>
                <c:pt idx="733">
                  <c:v>29</c:v>
                </c:pt>
                <c:pt idx="734">
                  <c:v>29</c:v>
                </c:pt>
                <c:pt idx="735">
                  <c:v>29</c:v>
                </c:pt>
                <c:pt idx="736">
                  <c:v>29</c:v>
                </c:pt>
                <c:pt idx="737">
                  <c:v>29</c:v>
                </c:pt>
                <c:pt idx="738">
                  <c:v>29</c:v>
                </c:pt>
                <c:pt idx="739">
                  <c:v>29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</c:v>
                </c:pt>
                <c:pt idx="744">
                  <c:v>29</c:v>
                </c:pt>
                <c:pt idx="745">
                  <c:v>29</c:v>
                </c:pt>
                <c:pt idx="746">
                  <c:v>29</c:v>
                </c:pt>
                <c:pt idx="747">
                  <c:v>29</c:v>
                </c:pt>
                <c:pt idx="748">
                  <c:v>29</c:v>
                </c:pt>
                <c:pt idx="749">
                  <c:v>29</c:v>
                </c:pt>
                <c:pt idx="750">
                  <c:v>29</c:v>
                </c:pt>
                <c:pt idx="751">
                  <c:v>29</c:v>
                </c:pt>
                <c:pt idx="752">
                  <c:v>29</c:v>
                </c:pt>
                <c:pt idx="753">
                  <c:v>29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</c:numCache>
            </c:numRef>
          </c:cat>
          <c:val>
            <c:numRef>
              <c:f>Amortization!$O$3:$O$783</c:f>
              <c:numCache>
                <c:formatCode>"$"#,##0.00_);[Red]\("$"#,##0.00\)</c:formatCode>
                <c:ptCount val="781"/>
                <c:pt idx="0">
                  <c:v>576.92307692307691</c:v>
                </c:pt>
                <c:pt idx="1">
                  <c:v>577.84023668639054</c:v>
                </c:pt>
                <c:pt idx="2">
                  <c:v>578.75916021847979</c:v>
                </c:pt>
                <c:pt idx="3">
                  <c:v>579.67985091120761</c:v>
                </c:pt>
                <c:pt idx="4">
                  <c:v>580.60231216295983</c:v>
                </c:pt>
                <c:pt idx="5">
                  <c:v>581.52654737865794</c:v>
                </c:pt>
                <c:pt idx="6">
                  <c:v>582.45255996977073</c:v>
                </c:pt>
                <c:pt idx="7">
                  <c:v>583.38035335432812</c:v>
                </c:pt>
                <c:pt idx="8">
                  <c:v>584.30993095693259</c:v>
                </c:pt>
                <c:pt idx="9">
                  <c:v>585.24129620877284</c:v>
                </c:pt>
                <c:pt idx="10">
                  <c:v>586.17445254763584</c:v>
                </c:pt>
                <c:pt idx="11">
                  <c:v>587.10940341791968</c:v>
                </c:pt>
                <c:pt idx="12">
                  <c:v>588.04615227064642</c:v>
                </c:pt>
                <c:pt idx="13">
                  <c:v>588.98470256347457</c:v>
                </c:pt>
                <c:pt idx="14">
                  <c:v>589.92505776071209</c:v>
                </c:pt>
                <c:pt idx="15">
                  <c:v>590.86722133332887</c:v>
                </c:pt>
                <c:pt idx="16">
                  <c:v>591.8111967589698</c:v>
                </c:pt>
                <c:pt idx="17">
                  <c:v>592.75698752196797</c:v>
                </c:pt>
                <c:pt idx="18">
                  <c:v>593.70459711335627</c:v>
                </c:pt>
                <c:pt idx="19">
                  <c:v>594.65402903088204</c:v>
                </c:pt>
                <c:pt idx="20">
                  <c:v>595.60528677901834</c:v>
                </c:pt>
                <c:pt idx="21">
                  <c:v>596.55837386897792</c:v>
                </c:pt>
                <c:pt idx="22">
                  <c:v>597.51329381872597</c:v>
                </c:pt>
                <c:pt idx="23">
                  <c:v>598.47005015299283</c:v>
                </c:pt>
                <c:pt idx="24">
                  <c:v>599.42864640328696</c:v>
                </c:pt>
                <c:pt idx="25">
                  <c:v>600.38908610790872</c:v>
                </c:pt>
                <c:pt idx="26">
                  <c:v>601.35137281196228</c:v>
                </c:pt>
                <c:pt idx="27">
                  <c:v>602.31551006736993</c:v>
                </c:pt>
                <c:pt idx="28">
                  <c:v>603.28150143288417</c:v>
                </c:pt>
                <c:pt idx="29">
                  <c:v>604.24935047410122</c:v>
                </c:pt>
                <c:pt idx="30">
                  <c:v>605.21906076347454</c:v>
                </c:pt>
                <c:pt idx="31">
                  <c:v>606.19063588032736</c:v>
                </c:pt>
                <c:pt idx="32">
                  <c:v>607.16407941086641</c:v>
                </c:pt>
                <c:pt idx="33">
                  <c:v>608.1393949481951</c:v>
                </c:pt>
                <c:pt idx="34">
                  <c:v>609.11658609232632</c:v>
                </c:pt>
                <c:pt idx="35">
                  <c:v>610.0956564501962</c:v>
                </c:pt>
                <c:pt idx="36">
                  <c:v>611.0766096356773</c:v>
                </c:pt>
                <c:pt idx="37">
                  <c:v>612.05944926959205</c:v>
                </c:pt>
                <c:pt idx="38">
                  <c:v>613.04417897972587</c:v>
                </c:pt>
                <c:pt idx="39">
                  <c:v>614.0308024008408</c:v>
                </c:pt>
                <c:pt idx="40">
                  <c:v>615.01932317468868</c:v>
                </c:pt>
                <c:pt idx="41">
                  <c:v>616.00974495002458</c:v>
                </c:pt>
                <c:pt idx="42">
                  <c:v>617.0020713826209</c:v>
                </c:pt>
                <c:pt idx="43">
                  <c:v>617.99630613527984</c:v>
                </c:pt>
                <c:pt idx="44">
                  <c:v>618.99245287784765</c:v>
                </c:pt>
                <c:pt idx="45">
                  <c:v>619.99051528722816</c:v>
                </c:pt>
                <c:pt idx="46">
                  <c:v>620.99049704739582</c:v>
                </c:pt>
                <c:pt idx="47">
                  <c:v>621.99240184941016</c:v>
                </c:pt>
                <c:pt idx="48">
                  <c:v>622.99623339142829</c:v>
                </c:pt>
                <c:pt idx="49">
                  <c:v>624.00199537871947</c:v>
                </c:pt>
                <c:pt idx="50">
                  <c:v>625.00969152367861</c:v>
                </c:pt>
                <c:pt idx="51">
                  <c:v>626.01932554583959</c:v>
                </c:pt>
                <c:pt idx="52">
                  <c:v>627.03090117188935</c:v>
                </c:pt>
                <c:pt idx="53">
                  <c:v>628.04442213568143</c:v>
                </c:pt>
                <c:pt idx="54">
                  <c:v>629.05989217825004</c:v>
                </c:pt>
                <c:pt idx="55">
                  <c:v>630.07731504782373</c:v>
                </c:pt>
                <c:pt idx="56">
                  <c:v>631.0966944998388</c:v>
                </c:pt>
                <c:pt idx="57">
                  <c:v>632.11803429695385</c:v>
                </c:pt>
                <c:pt idx="58">
                  <c:v>633.14133820906341</c:v>
                </c:pt>
                <c:pt idx="59">
                  <c:v>634.1666100133117</c:v>
                </c:pt>
                <c:pt idx="60">
                  <c:v>635.19385349410663</c:v>
                </c:pt>
                <c:pt idx="61">
                  <c:v>636.22307244313379</c:v>
                </c:pt>
                <c:pt idx="62">
                  <c:v>637.25427065937049</c:v>
                </c:pt>
                <c:pt idx="63">
                  <c:v>638.28745194910016</c:v>
                </c:pt>
                <c:pt idx="64">
                  <c:v>639.32262012592525</c:v>
                </c:pt>
                <c:pt idx="65">
                  <c:v>640.35977901078286</c:v>
                </c:pt>
                <c:pt idx="66">
                  <c:v>641.39893243195752</c:v>
                </c:pt>
                <c:pt idx="67">
                  <c:v>642.44008422509592</c:v>
                </c:pt>
                <c:pt idx="68">
                  <c:v>643.48323823322107</c:v>
                </c:pt>
                <c:pt idx="69">
                  <c:v>644.52839830674645</c:v>
                </c:pt>
                <c:pt idx="70">
                  <c:v>645.57556830349029</c:v>
                </c:pt>
                <c:pt idx="71">
                  <c:v>646.62475208868932</c:v>
                </c:pt>
                <c:pt idx="72">
                  <c:v>647.67595353501372</c:v>
                </c:pt>
                <c:pt idx="73">
                  <c:v>648.72917652258116</c:v>
                </c:pt>
                <c:pt idx="74">
                  <c:v>649.78442493897069</c:v>
                </c:pt>
                <c:pt idx="75">
                  <c:v>650.84170267923787</c:v>
                </c:pt>
                <c:pt idx="76">
                  <c:v>651.90101364592874</c:v>
                </c:pt>
                <c:pt idx="77">
                  <c:v>652.96236174909404</c:v>
                </c:pt>
                <c:pt idx="78">
                  <c:v>654.02575090630376</c:v>
                </c:pt>
                <c:pt idx="79">
                  <c:v>655.091185042662</c:v>
                </c:pt>
                <c:pt idx="80">
                  <c:v>656.15866809082104</c:v>
                </c:pt>
                <c:pt idx="81">
                  <c:v>657.22820399099578</c:v>
                </c:pt>
                <c:pt idx="82">
                  <c:v>658.29979669097838</c:v>
                </c:pt>
                <c:pt idx="83">
                  <c:v>659.37345014615335</c:v>
                </c:pt>
                <c:pt idx="84">
                  <c:v>660.4491683195115</c:v>
                </c:pt>
                <c:pt idx="85">
                  <c:v>661.52695518166433</c:v>
                </c:pt>
                <c:pt idx="86">
                  <c:v>662.60681471085991</c:v>
                </c:pt>
                <c:pt idx="87">
                  <c:v>663.68875089299627</c:v>
                </c:pt>
                <c:pt idx="88">
                  <c:v>664.77276772163657</c:v>
                </c:pt>
                <c:pt idx="89">
                  <c:v>665.85886919802442</c:v>
                </c:pt>
                <c:pt idx="90">
                  <c:v>666.94705933109742</c:v>
                </c:pt>
                <c:pt idx="91">
                  <c:v>668.03734213750352</c:v>
                </c:pt>
                <c:pt idx="92">
                  <c:v>669.12972164161408</c:v>
                </c:pt>
                <c:pt idx="93">
                  <c:v>670.2242018755403</c:v>
                </c:pt>
                <c:pt idx="94">
                  <c:v>671.32078687914702</c:v>
                </c:pt>
                <c:pt idx="95">
                  <c:v>672.41948070006868</c:v>
                </c:pt>
                <c:pt idx="96">
                  <c:v>673.52028739372258</c:v>
                </c:pt>
                <c:pt idx="97">
                  <c:v>674.62321102332601</c:v>
                </c:pt>
                <c:pt idx="98">
                  <c:v>675.72825565990922</c:v>
                </c:pt>
                <c:pt idx="99">
                  <c:v>676.83542538233212</c:v>
                </c:pt>
                <c:pt idx="100">
                  <c:v>677.94472427729829</c:v>
                </c:pt>
                <c:pt idx="101">
                  <c:v>679.05615643937006</c:v>
                </c:pt>
                <c:pt idx="102">
                  <c:v>680.16972597098413</c:v>
                </c:pt>
                <c:pt idx="103">
                  <c:v>681.28543698246676</c:v>
                </c:pt>
                <c:pt idx="104">
                  <c:v>682.4032935920485</c:v>
                </c:pt>
                <c:pt idx="105">
                  <c:v>683.52329992587931</c:v>
                </c:pt>
                <c:pt idx="106">
                  <c:v>684.64546011804464</c:v>
                </c:pt>
                <c:pt idx="107">
                  <c:v>685.76977831057934</c:v>
                </c:pt>
                <c:pt idx="108">
                  <c:v>686.89625865348432</c:v>
                </c:pt>
                <c:pt idx="109">
                  <c:v>688.02490530474108</c:v>
                </c:pt>
                <c:pt idx="110">
                  <c:v>689.15572243032716</c:v>
                </c:pt>
                <c:pt idx="111">
                  <c:v>690.28871420423161</c:v>
                </c:pt>
                <c:pt idx="112">
                  <c:v>691.42388480847046</c:v>
                </c:pt>
                <c:pt idx="113">
                  <c:v>692.56123843310218</c:v>
                </c:pt>
                <c:pt idx="114">
                  <c:v>693.70077927624277</c:v>
                </c:pt>
                <c:pt idx="115">
                  <c:v>694.84251154408173</c:v>
                </c:pt>
                <c:pt idx="116">
                  <c:v>695.98643945089736</c:v>
                </c:pt>
                <c:pt idx="117">
                  <c:v>697.13256721907214</c:v>
                </c:pt>
                <c:pt idx="118">
                  <c:v>698.28089907910885</c:v>
                </c:pt>
                <c:pt idx="119">
                  <c:v>699.43143926964558</c:v>
                </c:pt>
                <c:pt idx="120">
                  <c:v>700.58419203747167</c:v>
                </c:pt>
                <c:pt idx="121">
                  <c:v>701.73916163754382</c:v>
                </c:pt>
                <c:pt idx="122">
                  <c:v>702.89635233300055</c:v>
                </c:pt>
                <c:pt idx="123">
                  <c:v>704.05576839517948</c:v>
                </c:pt>
                <c:pt idx="124">
                  <c:v>705.21741410363188</c:v>
                </c:pt>
                <c:pt idx="125">
                  <c:v>706.38129374613879</c:v>
                </c:pt>
                <c:pt idx="126">
                  <c:v>707.54741161872744</c:v>
                </c:pt>
                <c:pt idx="127">
                  <c:v>708.71577202568665</c:v>
                </c:pt>
                <c:pt idx="128">
                  <c:v>709.88637927958212</c:v>
                </c:pt>
                <c:pt idx="129">
                  <c:v>711.05923770127367</c:v>
                </c:pt>
                <c:pt idx="130">
                  <c:v>712.23435161993007</c:v>
                </c:pt>
                <c:pt idx="131">
                  <c:v>713.41172537304533</c:v>
                </c:pt>
                <c:pt idx="132">
                  <c:v>714.59136330645504</c:v>
                </c:pt>
                <c:pt idx="133">
                  <c:v>715.77326977435212</c:v>
                </c:pt>
                <c:pt idx="134">
                  <c:v>716.95744913930275</c:v>
                </c:pt>
                <c:pt idx="135">
                  <c:v>718.143905772263</c:v>
                </c:pt>
                <c:pt idx="136">
                  <c:v>719.33264405259422</c:v>
                </c:pt>
                <c:pt idx="137">
                  <c:v>720.52366836808005</c:v>
                </c:pt>
                <c:pt idx="138">
                  <c:v>721.71698311494174</c:v>
                </c:pt>
                <c:pt idx="139">
                  <c:v>722.91259269785519</c:v>
                </c:pt>
                <c:pt idx="140">
                  <c:v>724.11050152996654</c:v>
                </c:pt>
                <c:pt idx="141">
                  <c:v>725.31071403290889</c:v>
                </c:pt>
                <c:pt idx="142">
                  <c:v>726.51323463681831</c:v>
                </c:pt>
                <c:pt idx="143">
                  <c:v>727.71806778035057</c:v>
                </c:pt>
                <c:pt idx="144">
                  <c:v>728.92521791069748</c:v>
                </c:pt>
                <c:pt idx="145">
                  <c:v>730.13468948360264</c:v>
                </c:pt>
                <c:pt idx="146">
                  <c:v>731.34648696337888</c:v>
                </c:pt>
                <c:pt idx="147">
                  <c:v>732.56061482292375</c:v>
                </c:pt>
                <c:pt idx="148">
                  <c:v>733.77707754373716</c:v>
                </c:pt>
                <c:pt idx="149">
                  <c:v>734.9958796159367</c:v>
                </c:pt>
                <c:pt idx="150">
                  <c:v>736.21702553827504</c:v>
                </c:pt>
                <c:pt idx="151">
                  <c:v>737.4405198181563</c:v>
                </c:pt>
                <c:pt idx="152">
                  <c:v>738.66636697165279</c:v>
                </c:pt>
                <c:pt idx="153">
                  <c:v>739.89457152352145</c:v>
                </c:pt>
                <c:pt idx="154">
                  <c:v>741.12513800722058</c:v>
                </c:pt>
                <c:pt idx="155">
                  <c:v>742.3580709649267</c:v>
                </c:pt>
                <c:pt idx="156">
                  <c:v>743.59337494755152</c:v>
                </c:pt>
                <c:pt idx="157">
                  <c:v>743.59464540800934</c:v>
                </c:pt>
                <c:pt idx="158">
                  <c:v>743.59591831166028</c:v>
                </c:pt>
                <c:pt idx="159">
                  <c:v>743.59719366320292</c:v>
                </c:pt>
                <c:pt idx="160">
                  <c:v>743.59847146734444</c:v>
                </c:pt>
                <c:pt idx="161">
                  <c:v>743.59975172880172</c:v>
                </c:pt>
                <c:pt idx="162">
                  <c:v>743.60103445230038</c:v>
                </c:pt>
                <c:pt idx="163">
                  <c:v>743.60231964257503</c:v>
                </c:pt>
                <c:pt idx="164">
                  <c:v>743.60360730436946</c:v>
                </c:pt>
                <c:pt idx="165">
                  <c:v>743.60489744243648</c:v>
                </c:pt>
                <c:pt idx="166">
                  <c:v>743.6061900615382</c:v>
                </c:pt>
                <c:pt idx="167">
                  <c:v>743.60748516644594</c:v>
                </c:pt>
                <c:pt idx="168">
                  <c:v>743.60878276194001</c:v>
                </c:pt>
                <c:pt idx="169">
                  <c:v>743.61008285281014</c:v>
                </c:pt>
                <c:pt idx="170">
                  <c:v>743.61138544385494</c:v>
                </c:pt>
                <c:pt idx="171">
                  <c:v>743.61269053988258</c:v>
                </c:pt>
                <c:pt idx="172">
                  <c:v>743.61399814571018</c:v>
                </c:pt>
                <c:pt idx="173">
                  <c:v>743.61530826616445</c:v>
                </c:pt>
                <c:pt idx="174">
                  <c:v>743.61662090608115</c:v>
                </c:pt>
                <c:pt idx="175">
                  <c:v>743.61793607030529</c:v>
                </c:pt>
                <c:pt idx="176">
                  <c:v>743.6192537636914</c:v>
                </c:pt>
                <c:pt idx="177">
                  <c:v>743.62057399110324</c:v>
                </c:pt>
                <c:pt idx="178">
                  <c:v>743.62189675741388</c:v>
                </c:pt>
                <c:pt idx="179">
                  <c:v>743.62322206750594</c:v>
                </c:pt>
                <c:pt idx="180">
                  <c:v>743.62454992627136</c:v>
                </c:pt>
                <c:pt idx="181">
                  <c:v>743.62588033861118</c:v>
                </c:pt>
                <c:pt idx="182">
                  <c:v>743.62721330943634</c:v>
                </c:pt>
                <c:pt idx="183">
                  <c:v>743.62854884366686</c:v>
                </c:pt>
                <c:pt idx="184">
                  <c:v>743.62988694623266</c:v>
                </c:pt>
                <c:pt idx="185">
                  <c:v>743.6312276220724</c:v>
                </c:pt>
                <c:pt idx="186">
                  <c:v>743.63257087613499</c:v>
                </c:pt>
                <c:pt idx="187">
                  <c:v>743.63391671337854</c:v>
                </c:pt>
                <c:pt idx="188">
                  <c:v>743.63526513877071</c:v>
                </c:pt>
                <c:pt idx="189">
                  <c:v>743.63661615728836</c:v>
                </c:pt>
                <c:pt idx="190">
                  <c:v>743.63796977391871</c:v>
                </c:pt>
                <c:pt idx="191">
                  <c:v>743.63932599365785</c:v>
                </c:pt>
                <c:pt idx="192">
                  <c:v>743.64068482151197</c:v>
                </c:pt>
                <c:pt idx="193">
                  <c:v>743.64204626249659</c:v>
                </c:pt>
                <c:pt idx="194">
                  <c:v>743.64341032163691</c:v>
                </c:pt>
                <c:pt idx="195">
                  <c:v>743.64477700396787</c:v>
                </c:pt>
                <c:pt idx="196">
                  <c:v>743.64614631453412</c:v>
                </c:pt>
                <c:pt idx="197">
                  <c:v>743.64751825839005</c:v>
                </c:pt>
                <c:pt idx="198">
                  <c:v>743.64889284059927</c:v>
                </c:pt>
                <c:pt idx="199">
                  <c:v>743.65027006623609</c:v>
                </c:pt>
                <c:pt idx="200">
                  <c:v>743.65164994038355</c:v>
                </c:pt>
                <c:pt idx="201">
                  <c:v>743.65303246813528</c:v>
                </c:pt>
                <c:pt idx="202">
                  <c:v>743.65441765459411</c:v>
                </c:pt>
                <c:pt idx="203">
                  <c:v>743.65580550487311</c:v>
                </c:pt>
                <c:pt idx="204">
                  <c:v>743.65719602409501</c:v>
                </c:pt>
                <c:pt idx="205">
                  <c:v>743.6585892173922</c:v>
                </c:pt>
                <c:pt idx="206">
                  <c:v>743.65998508990731</c:v>
                </c:pt>
                <c:pt idx="207">
                  <c:v>743.66138364679261</c:v>
                </c:pt>
                <c:pt idx="208">
                  <c:v>743.66278489321053</c:v>
                </c:pt>
                <c:pt idx="209">
                  <c:v>743.664188834333</c:v>
                </c:pt>
                <c:pt idx="210">
                  <c:v>743.66559547534223</c:v>
                </c:pt>
                <c:pt idx="211">
                  <c:v>743.66700482143028</c:v>
                </c:pt>
                <c:pt idx="212">
                  <c:v>743.66841687779925</c:v>
                </c:pt>
                <c:pt idx="213">
                  <c:v>743.66983164966143</c:v>
                </c:pt>
                <c:pt idx="214">
                  <c:v>743.67124914223859</c:v>
                </c:pt>
                <c:pt idx="215">
                  <c:v>743.67266936076317</c:v>
                </c:pt>
                <c:pt idx="216">
                  <c:v>743.67409231047702</c:v>
                </c:pt>
                <c:pt idx="217">
                  <c:v>743.67551799663261</c:v>
                </c:pt>
                <c:pt idx="218">
                  <c:v>743.67694642449248</c:v>
                </c:pt>
                <c:pt idx="219">
                  <c:v>743.67837759932888</c:v>
                </c:pt>
                <c:pt idx="220">
                  <c:v>743.67981152642471</c:v>
                </c:pt>
                <c:pt idx="221">
                  <c:v>743.68124821107267</c:v>
                </c:pt>
                <c:pt idx="222">
                  <c:v>743.68268765857567</c:v>
                </c:pt>
                <c:pt idx="223">
                  <c:v>743.68412987424688</c:v>
                </c:pt>
                <c:pt idx="224">
                  <c:v>743.68557486340978</c:v>
                </c:pt>
                <c:pt idx="225">
                  <c:v>743.68702263139801</c:v>
                </c:pt>
                <c:pt idx="226">
                  <c:v>743.68847318355552</c:v>
                </c:pt>
                <c:pt idx="227">
                  <c:v>743.68992652523639</c:v>
                </c:pt>
                <c:pt idx="228">
                  <c:v>743.69138266180494</c:v>
                </c:pt>
                <c:pt idx="229">
                  <c:v>743.69284159863628</c:v>
                </c:pt>
                <c:pt idx="230">
                  <c:v>743.6943033411153</c:v>
                </c:pt>
                <c:pt idx="231">
                  <c:v>743.6957678946377</c:v>
                </c:pt>
                <c:pt idx="232">
                  <c:v>743.69723526460905</c:v>
                </c:pt>
                <c:pt idx="233">
                  <c:v>743.69870545644574</c:v>
                </c:pt>
                <c:pt idx="234">
                  <c:v>743.70017847557449</c:v>
                </c:pt>
                <c:pt idx="235">
                  <c:v>743.70165432743227</c:v>
                </c:pt>
                <c:pt idx="236">
                  <c:v>743.70313301746671</c:v>
                </c:pt>
                <c:pt idx="237">
                  <c:v>743.70461455113582</c:v>
                </c:pt>
                <c:pt idx="238">
                  <c:v>743.70609893390815</c:v>
                </c:pt>
                <c:pt idx="239">
                  <c:v>743.70758617126273</c:v>
                </c:pt>
                <c:pt idx="240">
                  <c:v>743.70907626868927</c:v>
                </c:pt>
                <c:pt idx="241">
                  <c:v>743.71056923168771</c:v>
                </c:pt>
                <c:pt idx="242">
                  <c:v>743.7120650657688</c:v>
                </c:pt>
                <c:pt idx="243">
                  <c:v>743.71356377645395</c:v>
                </c:pt>
                <c:pt idx="244">
                  <c:v>743.71506536927495</c:v>
                </c:pt>
                <c:pt idx="245">
                  <c:v>743.71656984977449</c:v>
                </c:pt>
                <c:pt idx="246">
                  <c:v>743.71807722350559</c:v>
                </c:pt>
                <c:pt idx="247">
                  <c:v>743.71958749603255</c:v>
                </c:pt>
                <c:pt idx="248">
                  <c:v>743.72110067292965</c:v>
                </c:pt>
                <c:pt idx="249">
                  <c:v>743.72261675978245</c:v>
                </c:pt>
                <c:pt idx="250">
                  <c:v>743.72413576218673</c:v>
                </c:pt>
                <c:pt idx="251">
                  <c:v>743.72565768574952</c:v>
                </c:pt>
                <c:pt idx="252">
                  <c:v>743.72718253608843</c:v>
                </c:pt>
                <c:pt idx="253">
                  <c:v>743.72871031883187</c:v>
                </c:pt>
                <c:pt idx="254">
                  <c:v>743.73024103961893</c:v>
                </c:pt>
                <c:pt idx="255">
                  <c:v>743.73177470409996</c:v>
                </c:pt>
                <c:pt idx="256">
                  <c:v>743.73331131793577</c:v>
                </c:pt>
                <c:pt idx="257">
                  <c:v>743.73485088679809</c:v>
                </c:pt>
                <c:pt idx="258">
                  <c:v>743.73639341636965</c:v>
                </c:pt>
                <c:pt idx="259">
                  <c:v>743.73793891234448</c:v>
                </c:pt>
                <c:pt idx="260">
                  <c:v>743.73948738042668</c:v>
                </c:pt>
                <c:pt idx="261">
                  <c:v>743.74103882633233</c:v>
                </c:pt>
                <c:pt idx="262">
                  <c:v>743.74259325578771</c:v>
                </c:pt>
                <c:pt idx="263">
                  <c:v>743.7441506745306</c:v>
                </c:pt>
                <c:pt idx="264">
                  <c:v>743.74571108830946</c:v>
                </c:pt>
                <c:pt idx="265">
                  <c:v>743.7472745028839</c:v>
                </c:pt>
                <c:pt idx="266">
                  <c:v>743.74884092402499</c:v>
                </c:pt>
                <c:pt idx="267">
                  <c:v>743.75041035751451</c:v>
                </c:pt>
                <c:pt idx="268">
                  <c:v>743.75198280914526</c:v>
                </c:pt>
                <c:pt idx="269">
                  <c:v>743.75355828472152</c:v>
                </c:pt>
                <c:pt idx="270">
                  <c:v>743.75513679005837</c:v>
                </c:pt>
                <c:pt idx="271">
                  <c:v>743.75671833098249</c:v>
                </c:pt>
                <c:pt idx="272">
                  <c:v>743.75830291333159</c:v>
                </c:pt>
                <c:pt idx="273">
                  <c:v>743.75989054295428</c:v>
                </c:pt>
                <c:pt idx="274">
                  <c:v>743.76148122571078</c:v>
                </c:pt>
                <c:pt idx="275">
                  <c:v>743.76307496747279</c:v>
                </c:pt>
                <c:pt idx="276">
                  <c:v>743.76467177412258</c:v>
                </c:pt>
                <c:pt idx="277">
                  <c:v>743.76627165155446</c:v>
                </c:pt>
                <c:pt idx="278">
                  <c:v>743.76787460567368</c:v>
                </c:pt>
                <c:pt idx="279">
                  <c:v>743.76948064239707</c:v>
                </c:pt>
                <c:pt idx="280">
                  <c:v>743.7710897676526</c:v>
                </c:pt>
                <c:pt idx="281">
                  <c:v>743.77270198737983</c:v>
                </c:pt>
                <c:pt idx="282">
                  <c:v>743.77431730752971</c:v>
                </c:pt>
                <c:pt idx="283">
                  <c:v>743.77593573406421</c:v>
                </c:pt>
                <c:pt idx="284">
                  <c:v>743.77755727295755</c:v>
                </c:pt>
                <c:pt idx="285">
                  <c:v>743.77918193019491</c:v>
                </c:pt>
                <c:pt idx="286">
                  <c:v>743.78080971177326</c:v>
                </c:pt>
                <c:pt idx="287">
                  <c:v>743.78244062370061</c:v>
                </c:pt>
                <c:pt idx="288">
                  <c:v>743.78407467199713</c:v>
                </c:pt>
                <c:pt idx="289">
                  <c:v>743.78571186269426</c:v>
                </c:pt>
                <c:pt idx="290">
                  <c:v>743.78735220183501</c:v>
                </c:pt>
                <c:pt idx="291">
                  <c:v>743.788995695474</c:v>
                </c:pt>
                <c:pt idx="292">
                  <c:v>743.7906423496778</c:v>
                </c:pt>
                <c:pt idx="293">
                  <c:v>743.79229217052421</c:v>
                </c:pt>
                <c:pt idx="294">
                  <c:v>743.79394516410309</c:v>
                </c:pt>
                <c:pt idx="295">
                  <c:v>743.7956013365158</c:v>
                </c:pt>
                <c:pt idx="296">
                  <c:v>743.79726069387539</c:v>
                </c:pt>
                <c:pt idx="297">
                  <c:v>743.79892324230673</c:v>
                </c:pt>
                <c:pt idx="298">
                  <c:v>743.80058898794664</c:v>
                </c:pt>
                <c:pt idx="299">
                  <c:v>743.80225793694365</c:v>
                </c:pt>
                <c:pt idx="300">
                  <c:v>743.80393009545799</c:v>
                </c:pt>
                <c:pt idx="301">
                  <c:v>743.8056054696616</c:v>
                </c:pt>
                <c:pt idx="302">
                  <c:v>743.80728406573883</c:v>
                </c:pt>
                <c:pt idx="303">
                  <c:v>743.80896588988549</c:v>
                </c:pt>
                <c:pt idx="304">
                  <c:v>743.81065094830933</c:v>
                </c:pt>
                <c:pt idx="305">
                  <c:v>743.81233924722994</c:v>
                </c:pt>
                <c:pt idx="306">
                  <c:v>743.81403079287952</c:v>
                </c:pt>
                <c:pt idx="307">
                  <c:v>743.8157255915014</c:v>
                </c:pt>
                <c:pt idx="308">
                  <c:v>743.81742364935133</c:v>
                </c:pt>
                <c:pt idx="309">
                  <c:v>743.81912497269718</c:v>
                </c:pt>
                <c:pt idx="310">
                  <c:v>743.82082956781858</c:v>
                </c:pt>
                <c:pt idx="311">
                  <c:v>743.82253744100774</c:v>
                </c:pt>
                <c:pt idx="312">
                  <c:v>743.82424859856826</c:v>
                </c:pt>
                <c:pt idx="313">
                  <c:v>743.82596304681647</c:v>
                </c:pt>
                <c:pt idx="314">
                  <c:v>743.82768079208051</c:v>
                </c:pt>
                <c:pt idx="315">
                  <c:v>743.82940184070083</c:v>
                </c:pt>
                <c:pt idx="316">
                  <c:v>743.83112619902988</c:v>
                </c:pt>
                <c:pt idx="317">
                  <c:v>743.8328538734329</c:v>
                </c:pt>
                <c:pt idx="318">
                  <c:v>743.83458487028656</c:v>
                </c:pt>
                <c:pt idx="319">
                  <c:v>743.83631919598031</c:v>
                </c:pt>
                <c:pt idx="320">
                  <c:v>743.83805685691573</c:v>
                </c:pt>
                <c:pt idx="321">
                  <c:v>743.83979785950703</c:v>
                </c:pt>
                <c:pt idx="322">
                  <c:v>743.84154221018002</c:v>
                </c:pt>
                <c:pt idx="323">
                  <c:v>743.84328991537359</c:v>
                </c:pt>
                <c:pt idx="324">
                  <c:v>743.84504098153855</c:v>
                </c:pt>
                <c:pt idx="325">
                  <c:v>743.84679541513856</c:v>
                </c:pt>
                <c:pt idx="326">
                  <c:v>743.84855322264946</c:v>
                </c:pt>
                <c:pt idx="327">
                  <c:v>743.85031441055935</c:v>
                </c:pt>
                <c:pt idx="328">
                  <c:v>743.85207898536896</c:v>
                </c:pt>
                <c:pt idx="329">
                  <c:v>743.85384695359176</c:v>
                </c:pt>
                <c:pt idx="330">
                  <c:v>743.85561832175347</c:v>
                </c:pt>
                <c:pt idx="331">
                  <c:v>743.85739309639234</c:v>
                </c:pt>
                <c:pt idx="332">
                  <c:v>743.85917128405936</c:v>
                </c:pt>
                <c:pt idx="333">
                  <c:v>743.86095289131799</c:v>
                </c:pt>
                <c:pt idx="334">
                  <c:v>743.86273792474469</c:v>
                </c:pt>
                <c:pt idx="335">
                  <c:v>743.86452639092772</c:v>
                </c:pt>
                <c:pt idx="336">
                  <c:v>743.86631829646888</c:v>
                </c:pt>
                <c:pt idx="337">
                  <c:v>743.86811364798223</c:v>
                </c:pt>
                <c:pt idx="338">
                  <c:v>743.86991245209458</c:v>
                </c:pt>
                <c:pt idx="339">
                  <c:v>743.87171471544571</c:v>
                </c:pt>
                <c:pt idx="340">
                  <c:v>743.87352044468776</c:v>
                </c:pt>
                <c:pt idx="341">
                  <c:v>743.87532964648619</c:v>
                </c:pt>
                <c:pt idx="342">
                  <c:v>743.87714232751887</c:v>
                </c:pt>
                <c:pt idx="343">
                  <c:v>743.87895849447659</c:v>
                </c:pt>
                <c:pt idx="344">
                  <c:v>743.88077815406302</c:v>
                </c:pt>
                <c:pt idx="345">
                  <c:v>743.88260131299478</c:v>
                </c:pt>
                <c:pt idx="346">
                  <c:v>743.88442797800155</c:v>
                </c:pt>
                <c:pt idx="347">
                  <c:v>743.88625815582543</c:v>
                </c:pt>
                <c:pt idx="348">
                  <c:v>743.88809185322214</c:v>
                </c:pt>
                <c:pt idx="349">
                  <c:v>743.88992907696002</c:v>
                </c:pt>
                <c:pt idx="350">
                  <c:v>743.89176983382049</c:v>
                </c:pt>
                <c:pt idx="351">
                  <c:v>743.89361413059794</c:v>
                </c:pt>
                <c:pt idx="352">
                  <c:v>743.89546197410004</c:v>
                </c:pt>
                <c:pt idx="353">
                  <c:v>743.89731337114722</c:v>
                </c:pt>
                <c:pt idx="354">
                  <c:v>743.89916832857352</c:v>
                </c:pt>
                <c:pt idx="355">
                  <c:v>743.90102685322552</c:v>
                </c:pt>
                <c:pt idx="356">
                  <c:v>743.9028889519634</c:v>
                </c:pt>
                <c:pt idx="357">
                  <c:v>743.90475463166047</c:v>
                </c:pt>
                <c:pt idx="358">
                  <c:v>743.90662389920305</c:v>
                </c:pt>
                <c:pt idx="359">
                  <c:v>743.90849676149094</c:v>
                </c:pt>
                <c:pt idx="360">
                  <c:v>743.91037322543707</c:v>
                </c:pt>
                <c:pt idx="361">
                  <c:v>743.91225329796771</c:v>
                </c:pt>
                <c:pt idx="362">
                  <c:v>743.91413698602253</c:v>
                </c:pt>
                <c:pt idx="363">
                  <c:v>743.91602429655416</c:v>
                </c:pt>
                <c:pt idx="364">
                  <c:v>743.91791523652921</c:v>
                </c:pt>
                <c:pt idx="365">
                  <c:v>743.91980981292727</c:v>
                </c:pt>
                <c:pt idx="366">
                  <c:v>743.92170803274155</c:v>
                </c:pt>
                <c:pt idx="367">
                  <c:v>743.92360990297846</c:v>
                </c:pt>
                <c:pt idx="368">
                  <c:v>743.92551543065804</c:v>
                </c:pt>
                <c:pt idx="369">
                  <c:v>743.92742462281421</c:v>
                </c:pt>
                <c:pt idx="370">
                  <c:v>743.92933748649364</c:v>
                </c:pt>
                <c:pt idx="371">
                  <c:v>743.93125402875694</c:v>
                </c:pt>
                <c:pt idx="372">
                  <c:v>743.93317425667851</c:v>
                </c:pt>
                <c:pt idx="373">
                  <c:v>743.93509817734616</c:v>
                </c:pt>
                <c:pt idx="374">
                  <c:v>743.93702579786122</c:v>
                </c:pt>
                <c:pt idx="375">
                  <c:v>743.93895712533879</c:v>
                </c:pt>
                <c:pt idx="376">
                  <c:v>743.94089216690759</c:v>
                </c:pt>
                <c:pt idx="377">
                  <c:v>743.94283092971034</c:v>
                </c:pt>
                <c:pt idx="378">
                  <c:v>743.94477342090295</c:v>
                </c:pt>
                <c:pt idx="379">
                  <c:v>743.94671964765564</c:v>
                </c:pt>
                <c:pt idx="380">
                  <c:v>743.94866961715206</c:v>
                </c:pt>
                <c:pt idx="381">
                  <c:v>743.95062333658996</c:v>
                </c:pt>
                <c:pt idx="382">
                  <c:v>743.95258081318036</c:v>
                </c:pt>
                <c:pt idx="383">
                  <c:v>743.95454205414899</c:v>
                </c:pt>
                <c:pt idx="384">
                  <c:v>743.95650706673473</c:v>
                </c:pt>
                <c:pt idx="385">
                  <c:v>743.95847585819092</c:v>
                </c:pt>
                <c:pt idx="386">
                  <c:v>743.96044843578466</c:v>
                </c:pt>
                <c:pt idx="387">
                  <c:v>743.96242480679655</c:v>
                </c:pt>
                <c:pt idx="388">
                  <c:v>743.96440497852211</c:v>
                </c:pt>
                <c:pt idx="389">
                  <c:v>743.96638895827027</c:v>
                </c:pt>
                <c:pt idx="390">
                  <c:v>743.96837675336405</c:v>
                </c:pt>
                <c:pt idx="391">
                  <c:v>743.97036837114069</c:v>
                </c:pt>
                <c:pt idx="392">
                  <c:v>743.97236381895152</c:v>
                </c:pt>
                <c:pt idx="393">
                  <c:v>743.97436310416197</c:v>
                </c:pt>
                <c:pt idx="394">
                  <c:v>743.97636623415156</c:v>
                </c:pt>
                <c:pt idx="395">
                  <c:v>743.97837321631437</c:v>
                </c:pt>
                <c:pt idx="396">
                  <c:v>743.98038405805823</c:v>
                </c:pt>
                <c:pt idx="397">
                  <c:v>743.98239876680543</c:v>
                </c:pt>
                <c:pt idx="398">
                  <c:v>743.98441734999255</c:v>
                </c:pt>
                <c:pt idx="399">
                  <c:v>743.98643981507018</c:v>
                </c:pt>
                <c:pt idx="400">
                  <c:v>743.98846616950402</c:v>
                </c:pt>
                <c:pt idx="401">
                  <c:v>743.99049642077318</c:v>
                </c:pt>
                <c:pt idx="402">
                  <c:v>743.99253057637179</c:v>
                </c:pt>
                <c:pt idx="403">
                  <c:v>743.99456864380795</c:v>
                </c:pt>
                <c:pt idx="404">
                  <c:v>743.99661063060455</c:v>
                </c:pt>
                <c:pt idx="405">
                  <c:v>743.99865654429902</c:v>
                </c:pt>
                <c:pt idx="406">
                  <c:v>744.00070639244279</c:v>
                </c:pt>
                <c:pt idx="407">
                  <c:v>744.00276018260229</c:v>
                </c:pt>
                <c:pt idx="408">
                  <c:v>744.00481792235826</c:v>
                </c:pt>
                <c:pt idx="409">
                  <c:v>744.00687961930589</c:v>
                </c:pt>
                <c:pt idx="410">
                  <c:v>744.0089452810555</c:v>
                </c:pt>
                <c:pt idx="411">
                  <c:v>744.0110149152315</c:v>
                </c:pt>
                <c:pt idx="412">
                  <c:v>744.01308852947318</c:v>
                </c:pt>
                <c:pt idx="413">
                  <c:v>744.01516613143463</c:v>
                </c:pt>
                <c:pt idx="414">
                  <c:v>744.01724772878447</c:v>
                </c:pt>
                <c:pt idx="415">
                  <c:v>744.01933332920612</c:v>
                </c:pt>
                <c:pt idx="416">
                  <c:v>744.02142294039788</c:v>
                </c:pt>
                <c:pt idx="417">
                  <c:v>744.02351657007262</c:v>
                </c:pt>
                <c:pt idx="418">
                  <c:v>744.02561422595841</c:v>
                </c:pt>
                <c:pt idx="419">
                  <c:v>744.02771591579767</c:v>
                </c:pt>
                <c:pt idx="420">
                  <c:v>744.02982164734817</c:v>
                </c:pt>
                <c:pt idx="421">
                  <c:v>744.03193142838245</c:v>
                </c:pt>
                <c:pt idx="422">
                  <c:v>744.03404526668794</c:v>
                </c:pt>
                <c:pt idx="423">
                  <c:v>744.03616317006708</c:v>
                </c:pt>
                <c:pt idx="424">
                  <c:v>744.03828514633744</c:v>
                </c:pt>
                <c:pt idx="425">
                  <c:v>744.04041120333125</c:v>
                </c:pt>
                <c:pt idx="426">
                  <c:v>744.04254134889629</c:v>
                </c:pt>
                <c:pt idx="427">
                  <c:v>744.04467559089505</c:v>
                </c:pt>
                <c:pt idx="428">
                  <c:v>744.04681393720534</c:v>
                </c:pt>
                <c:pt idx="429">
                  <c:v>744.04895639571998</c:v>
                </c:pt>
                <c:pt idx="430">
                  <c:v>744.05110297434726</c:v>
                </c:pt>
                <c:pt idx="431">
                  <c:v>744.05325368101035</c:v>
                </c:pt>
                <c:pt idx="432">
                  <c:v>744.05540852364788</c:v>
                </c:pt>
                <c:pt idx="433">
                  <c:v>744.05756751021352</c:v>
                </c:pt>
                <c:pt idx="434">
                  <c:v>744.05973064867635</c:v>
                </c:pt>
                <c:pt idx="435">
                  <c:v>744.06189794702084</c:v>
                </c:pt>
                <c:pt idx="436">
                  <c:v>744.0640694132469</c:v>
                </c:pt>
                <c:pt idx="437">
                  <c:v>744.06624505536945</c:v>
                </c:pt>
                <c:pt idx="438">
                  <c:v>744.06842488141899</c:v>
                </c:pt>
                <c:pt idx="439">
                  <c:v>744.07060889944194</c:v>
                </c:pt>
                <c:pt idx="440">
                  <c:v>744.07279711749948</c:v>
                </c:pt>
                <c:pt idx="441">
                  <c:v>744.07498954366872</c:v>
                </c:pt>
                <c:pt idx="442">
                  <c:v>744.07718618604224</c:v>
                </c:pt>
                <c:pt idx="443">
                  <c:v>744.07938705272784</c:v>
                </c:pt>
                <c:pt idx="444">
                  <c:v>744.08159215184924</c:v>
                </c:pt>
                <c:pt idx="445">
                  <c:v>744.08380149154607</c:v>
                </c:pt>
                <c:pt idx="446">
                  <c:v>744.08601507997287</c:v>
                </c:pt>
                <c:pt idx="447">
                  <c:v>744.08823292530076</c:v>
                </c:pt>
                <c:pt idx="448">
                  <c:v>744.09045503571588</c:v>
                </c:pt>
                <c:pt idx="449">
                  <c:v>744.09268141942005</c:v>
                </c:pt>
                <c:pt idx="450">
                  <c:v>744.09491208463146</c:v>
                </c:pt>
                <c:pt idx="451">
                  <c:v>744.09714703958355</c:v>
                </c:pt>
                <c:pt idx="452">
                  <c:v>744.09938629252599</c:v>
                </c:pt>
                <c:pt idx="453">
                  <c:v>744.10162985172406</c:v>
                </c:pt>
                <c:pt idx="454">
                  <c:v>744.10387772545903</c:v>
                </c:pt>
                <c:pt idx="455">
                  <c:v>744.10612992202812</c:v>
                </c:pt>
                <c:pt idx="456">
                  <c:v>744.10838644974456</c:v>
                </c:pt>
                <c:pt idx="457">
                  <c:v>744.11064731693727</c:v>
                </c:pt>
                <c:pt idx="458">
                  <c:v>744.11291253195145</c:v>
                </c:pt>
                <c:pt idx="459">
                  <c:v>744.11518210314853</c:v>
                </c:pt>
                <c:pt idx="460">
                  <c:v>744.11745603890552</c:v>
                </c:pt>
                <c:pt idx="461">
                  <c:v>744.11973434761592</c:v>
                </c:pt>
                <c:pt idx="462">
                  <c:v>744.12201703768915</c:v>
                </c:pt>
                <c:pt idx="463">
                  <c:v>744.12430411755099</c:v>
                </c:pt>
                <c:pt idx="464">
                  <c:v>744.12659559564338</c:v>
                </c:pt>
                <c:pt idx="465">
                  <c:v>744.12889148042439</c:v>
                </c:pt>
                <c:pt idx="466">
                  <c:v>744.13119178036857</c:v>
                </c:pt>
                <c:pt idx="467">
                  <c:v>744.13349650396617</c:v>
                </c:pt>
                <c:pt idx="468">
                  <c:v>744.13580565972484</c:v>
                </c:pt>
                <c:pt idx="469">
                  <c:v>744.13811925616756</c:v>
                </c:pt>
                <c:pt idx="470">
                  <c:v>744.14043730183414</c:v>
                </c:pt>
                <c:pt idx="471">
                  <c:v>744.14275980528089</c:v>
                </c:pt>
                <c:pt idx="472">
                  <c:v>744.14508677508047</c:v>
                </c:pt>
                <c:pt idx="473">
                  <c:v>744.14741821982193</c:v>
                </c:pt>
                <c:pt idx="474">
                  <c:v>744.14975414811101</c:v>
                </c:pt>
                <c:pt idx="475">
                  <c:v>744.15209456856974</c:v>
                </c:pt>
                <c:pt idx="476">
                  <c:v>744.15443948983727</c:v>
                </c:pt>
                <c:pt idx="477">
                  <c:v>744.15678892056849</c:v>
                </c:pt>
                <c:pt idx="478">
                  <c:v>744.15914286943598</c:v>
                </c:pt>
                <c:pt idx="479">
                  <c:v>744.16150134512816</c:v>
                </c:pt>
                <c:pt idx="480">
                  <c:v>744.16386435635036</c:v>
                </c:pt>
                <c:pt idx="481">
                  <c:v>744.16623191182509</c:v>
                </c:pt>
                <c:pt idx="482">
                  <c:v>744.16860402029113</c:v>
                </c:pt>
                <c:pt idx="483">
                  <c:v>744.17098069050417</c:v>
                </c:pt>
                <c:pt idx="484">
                  <c:v>744.17336193123674</c:v>
                </c:pt>
                <c:pt idx="485">
                  <c:v>744.17574775127844</c:v>
                </c:pt>
                <c:pt idx="486">
                  <c:v>744.17813815943566</c:v>
                </c:pt>
                <c:pt idx="487">
                  <c:v>744.18053316453165</c:v>
                </c:pt>
                <c:pt idx="488">
                  <c:v>744.18293277540658</c:v>
                </c:pt>
                <c:pt idx="489">
                  <c:v>744.18533700091803</c:v>
                </c:pt>
                <c:pt idx="490">
                  <c:v>744.1877458499398</c:v>
                </c:pt>
                <c:pt idx="491">
                  <c:v>744.19015933136382</c:v>
                </c:pt>
                <c:pt idx="492">
                  <c:v>744.192577454098</c:v>
                </c:pt>
                <c:pt idx="493">
                  <c:v>744.19500022706836</c:v>
                </c:pt>
                <c:pt idx="494">
                  <c:v>744.19742765921751</c:v>
                </c:pt>
                <c:pt idx="495">
                  <c:v>744.19985975950544</c:v>
                </c:pt>
                <c:pt idx="496">
                  <c:v>744.20229653690933</c:v>
                </c:pt>
                <c:pt idx="497">
                  <c:v>744.2047380004235</c:v>
                </c:pt>
                <c:pt idx="498">
                  <c:v>744.20718415905981</c:v>
                </c:pt>
                <c:pt idx="499">
                  <c:v>744.20963502184736</c:v>
                </c:pt>
                <c:pt idx="500">
                  <c:v>744.21209059783257</c:v>
                </c:pt>
                <c:pt idx="501">
                  <c:v>744.21455089607946</c:v>
                </c:pt>
                <c:pt idx="502">
                  <c:v>744.21701592566887</c:v>
                </c:pt>
                <c:pt idx="503">
                  <c:v>744.21948569569997</c:v>
                </c:pt>
                <c:pt idx="504">
                  <c:v>744.22196021528885</c:v>
                </c:pt>
                <c:pt idx="505">
                  <c:v>744.22443949356909</c:v>
                </c:pt>
                <c:pt idx="506">
                  <c:v>744.22692353969228</c:v>
                </c:pt>
                <c:pt idx="507">
                  <c:v>744.22941236282725</c:v>
                </c:pt>
                <c:pt idx="508">
                  <c:v>744.23190597216058</c:v>
                </c:pt>
                <c:pt idx="509">
                  <c:v>744.23440437689646</c:v>
                </c:pt>
                <c:pt idx="510">
                  <c:v>744.23690758625662</c:v>
                </c:pt>
                <c:pt idx="511">
                  <c:v>744.23941560948128</c:v>
                </c:pt>
                <c:pt idx="512">
                  <c:v>744.24192845582729</c:v>
                </c:pt>
                <c:pt idx="513">
                  <c:v>744.24444613457013</c:v>
                </c:pt>
                <c:pt idx="514">
                  <c:v>744.246968655003</c:v>
                </c:pt>
                <c:pt idx="515">
                  <c:v>744.24949602643676</c:v>
                </c:pt>
                <c:pt idx="516">
                  <c:v>744.25202825819986</c:v>
                </c:pt>
                <c:pt idx="517">
                  <c:v>744.25456535963974</c:v>
                </c:pt>
                <c:pt idx="518">
                  <c:v>744.2571073401208</c:v>
                </c:pt>
                <c:pt idx="519">
                  <c:v>744.25965420902583</c:v>
                </c:pt>
                <c:pt idx="520">
                  <c:v>744.26220597575571</c:v>
                </c:pt>
                <c:pt idx="521">
                  <c:v>744.26476264972916</c:v>
                </c:pt>
                <c:pt idx="522">
                  <c:v>744.26732424038335</c:v>
                </c:pt>
                <c:pt idx="523">
                  <c:v>744.26989075717347</c:v>
                </c:pt>
                <c:pt idx="524">
                  <c:v>744.27246220957284</c:v>
                </c:pt>
                <c:pt idx="525">
                  <c:v>744.27503860707293</c:v>
                </c:pt>
                <c:pt idx="526">
                  <c:v>744.27761995918365</c:v>
                </c:pt>
                <c:pt idx="527">
                  <c:v>744.28020627543287</c:v>
                </c:pt>
                <c:pt idx="528">
                  <c:v>744.28279756536733</c:v>
                </c:pt>
                <c:pt idx="529">
                  <c:v>744.28539383855173</c:v>
                </c:pt>
                <c:pt idx="530">
                  <c:v>744.28799510456906</c:v>
                </c:pt>
                <c:pt idx="531">
                  <c:v>744.29060137302099</c:v>
                </c:pt>
                <c:pt idx="532">
                  <c:v>744.29321265352769</c:v>
                </c:pt>
                <c:pt idx="533">
                  <c:v>744.29582895572776</c:v>
                </c:pt>
                <c:pt idx="534">
                  <c:v>744.29845028927821</c:v>
                </c:pt>
                <c:pt idx="535">
                  <c:v>744.30107666385459</c:v>
                </c:pt>
                <c:pt idx="536">
                  <c:v>744.30370808915154</c:v>
                </c:pt>
                <c:pt idx="537">
                  <c:v>744.30634457488145</c:v>
                </c:pt>
                <c:pt idx="538">
                  <c:v>744.30898613077647</c:v>
                </c:pt>
                <c:pt idx="539">
                  <c:v>744.31163276658663</c:v>
                </c:pt>
                <c:pt idx="540">
                  <c:v>744.31428449208101</c:v>
                </c:pt>
                <c:pt idx="541">
                  <c:v>744.31694131704762</c:v>
                </c:pt>
                <c:pt idx="542">
                  <c:v>744.31960325129273</c:v>
                </c:pt>
                <c:pt idx="543">
                  <c:v>744.3222703046423</c:v>
                </c:pt>
                <c:pt idx="544">
                  <c:v>744.3249424869407</c:v>
                </c:pt>
                <c:pt idx="545">
                  <c:v>744.32761980805105</c:v>
                </c:pt>
                <c:pt idx="546">
                  <c:v>744.33030227785594</c:v>
                </c:pt>
                <c:pt idx="547">
                  <c:v>744.33298990625667</c:v>
                </c:pt>
                <c:pt idx="548">
                  <c:v>744.33568270317346</c:v>
                </c:pt>
                <c:pt idx="549">
                  <c:v>744.33838067854583</c:v>
                </c:pt>
                <c:pt idx="550">
                  <c:v>744.3410838423323</c:v>
                </c:pt>
                <c:pt idx="551">
                  <c:v>744.34379220451092</c:v>
                </c:pt>
                <c:pt idx="552">
                  <c:v>744.34650577507819</c:v>
                </c:pt>
                <c:pt idx="553">
                  <c:v>744.34922456405025</c:v>
                </c:pt>
                <c:pt idx="554">
                  <c:v>744.35194858146292</c:v>
                </c:pt>
                <c:pt idx="555">
                  <c:v>744.35467783737045</c:v>
                </c:pt>
                <c:pt idx="556">
                  <c:v>744.35741234184707</c:v>
                </c:pt>
                <c:pt idx="557">
                  <c:v>744.36015210498613</c:v>
                </c:pt>
                <c:pt idx="558">
                  <c:v>744.36289713690053</c:v>
                </c:pt>
                <c:pt idx="559">
                  <c:v>744.36564744772238</c:v>
                </c:pt>
                <c:pt idx="560">
                  <c:v>744.36840304760346</c:v>
                </c:pt>
                <c:pt idx="561">
                  <c:v>744.37116394671511</c:v>
                </c:pt>
                <c:pt idx="562">
                  <c:v>744.37393015524822</c:v>
                </c:pt>
                <c:pt idx="563">
                  <c:v>744.3767016834131</c:v>
                </c:pt>
                <c:pt idx="564">
                  <c:v>744.37947854143988</c:v>
                </c:pt>
                <c:pt idx="565">
                  <c:v>744.38226073957821</c:v>
                </c:pt>
                <c:pt idx="566">
                  <c:v>744.38504828809732</c:v>
                </c:pt>
                <c:pt idx="567">
                  <c:v>744.38784119728689</c:v>
                </c:pt>
                <c:pt idx="568">
                  <c:v>744.39063947745569</c:v>
                </c:pt>
                <c:pt idx="569">
                  <c:v>744.39344313893264</c:v>
                </c:pt>
                <c:pt idx="570">
                  <c:v>744.39625219206596</c:v>
                </c:pt>
                <c:pt idx="571">
                  <c:v>744.3990666472248</c:v>
                </c:pt>
                <c:pt idx="572">
                  <c:v>744.4018865147973</c:v>
                </c:pt>
                <c:pt idx="573">
                  <c:v>744.40471180519205</c:v>
                </c:pt>
                <c:pt idx="574">
                  <c:v>744.40754252883755</c:v>
                </c:pt>
                <c:pt idx="575">
                  <c:v>744.41037869618242</c:v>
                </c:pt>
                <c:pt idx="576">
                  <c:v>744.41322031769516</c:v>
                </c:pt>
                <c:pt idx="577">
                  <c:v>744.41606740386476</c:v>
                </c:pt>
                <c:pt idx="578">
                  <c:v>744.41891996519985</c:v>
                </c:pt>
                <c:pt idx="579">
                  <c:v>744.42177801223011</c:v>
                </c:pt>
                <c:pt idx="580">
                  <c:v>744.42464155550454</c:v>
                </c:pt>
                <c:pt idx="581">
                  <c:v>744.42751060559306</c:v>
                </c:pt>
                <c:pt idx="582">
                  <c:v>744.43038517308548</c:v>
                </c:pt>
                <c:pt idx="583">
                  <c:v>744.43326526859221</c:v>
                </c:pt>
                <c:pt idx="584">
                  <c:v>744.43615090274443</c:v>
                </c:pt>
                <c:pt idx="585">
                  <c:v>744.4390420861929</c:v>
                </c:pt>
                <c:pt idx="586">
                  <c:v>744.44193882960951</c:v>
                </c:pt>
                <c:pt idx="587">
                  <c:v>744.44484114368663</c:v>
                </c:pt>
                <c:pt idx="588">
                  <c:v>744.44774903913685</c:v>
                </c:pt>
                <c:pt idx="589">
                  <c:v>744.4506625266938</c:v>
                </c:pt>
                <c:pt idx="590">
                  <c:v>744.45358161711147</c:v>
                </c:pt>
                <c:pt idx="591">
                  <c:v>744.45650632116462</c:v>
                </c:pt>
                <c:pt idx="592">
                  <c:v>744.45943664964841</c:v>
                </c:pt>
                <c:pt idx="593">
                  <c:v>744.46237261337944</c:v>
                </c:pt>
                <c:pt idx="594">
                  <c:v>744.46531422319447</c:v>
                </c:pt>
                <c:pt idx="595">
                  <c:v>744.46826148995149</c:v>
                </c:pt>
                <c:pt idx="596">
                  <c:v>744.47121442452931</c:v>
                </c:pt>
                <c:pt idx="597">
                  <c:v>744.4741730378272</c:v>
                </c:pt>
                <c:pt idx="598">
                  <c:v>744.47713734076638</c:v>
                </c:pt>
                <c:pt idx="599">
                  <c:v>744.48010734428794</c:v>
                </c:pt>
                <c:pt idx="600">
                  <c:v>744.48308305935473</c:v>
                </c:pt>
                <c:pt idx="601">
                  <c:v>744.48606449695058</c:v>
                </c:pt>
                <c:pt idx="602">
                  <c:v>744.48905166808026</c:v>
                </c:pt>
                <c:pt idx="603">
                  <c:v>744.49204458376994</c:v>
                </c:pt>
                <c:pt idx="604">
                  <c:v>744.49504325506655</c:v>
                </c:pt>
                <c:pt idx="605">
                  <c:v>744.49804769303876</c:v>
                </c:pt>
                <c:pt idx="606">
                  <c:v>744.50105790877626</c:v>
                </c:pt>
                <c:pt idx="607">
                  <c:v>744.50407391339036</c:v>
                </c:pt>
                <c:pt idx="608">
                  <c:v>744.50709571801303</c:v>
                </c:pt>
                <c:pt idx="609">
                  <c:v>744.51012333379856</c:v>
                </c:pt>
                <c:pt idx="610">
                  <c:v>744.51315677192224</c:v>
                </c:pt>
                <c:pt idx="611">
                  <c:v>744.51619604358086</c:v>
                </c:pt>
                <c:pt idx="612">
                  <c:v>744.51924115999236</c:v>
                </c:pt>
                <c:pt idx="613">
                  <c:v>744.52229213239718</c:v>
                </c:pt>
                <c:pt idx="614">
                  <c:v>744.52534897205669</c:v>
                </c:pt>
                <c:pt idx="615">
                  <c:v>744.52841169025373</c:v>
                </c:pt>
                <c:pt idx="616">
                  <c:v>744.53148029829367</c:v>
                </c:pt>
                <c:pt idx="617">
                  <c:v>744.53455480750279</c:v>
                </c:pt>
                <c:pt idx="618">
                  <c:v>744.53763522922975</c:v>
                </c:pt>
                <c:pt idx="619">
                  <c:v>744.5407215748445</c:v>
                </c:pt>
                <c:pt idx="620">
                  <c:v>744.54381385573947</c:v>
                </c:pt>
                <c:pt idx="621">
                  <c:v>744.54691208332827</c:v>
                </c:pt>
                <c:pt idx="622">
                  <c:v>744.55001626904721</c:v>
                </c:pt>
                <c:pt idx="623">
                  <c:v>744.55312642435388</c:v>
                </c:pt>
                <c:pt idx="624">
                  <c:v>744.55624256072872</c:v>
                </c:pt>
                <c:pt idx="625">
                  <c:v>744.55936468967332</c:v>
                </c:pt>
                <c:pt idx="626">
                  <c:v>744.5624928227121</c:v>
                </c:pt>
                <c:pt idx="627">
                  <c:v>744.56562697139111</c:v>
                </c:pt>
                <c:pt idx="628">
                  <c:v>744.56876714727946</c:v>
                </c:pt>
                <c:pt idx="629">
                  <c:v>744.57191336196752</c:v>
                </c:pt>
                <c:pt idx="630">
                  <c:v>744.57506562706828</c:v>
                </c:pt>
                <c:pt idx="631">
                  <c:v>744.57822395421738</c:v>
                </c:pt>
                <c:pt idx="632">
                  <c:v>744.58138835507259</c:v>
                </c:pt>
                <c:pt idx="633">
                  <c:v>744.58455884131399</c:v>
                </c:pt>
                <c:pt idx="634">
                  <c:v>744.58773542464428</c:v>
                </c:pt>
                <c:pt idx="635">
                  <c:v>744.59091811678877</c:v>
                </c:pt>
                <c:pt idx="636">
                  <c:v>744.59410692949507</c:v>
                </c:pt>
                <c:pt idx="637">
                  <c:v>744.59730187453351</c:v>
                </c:pt>
                <c:pt idx="638">
                  <c:v>744.60050296369695</c:v>
                </c:pt>
                <c:pt idx="639">
                  <c:v>744.60371020880109</c:v>
                </c:pt>
                <c:pt idx="640">
                  <c:v>744.60692362168436</c:v>
                </c:pt>
                <c:pt idx="641">
                  <c:v>744.61014321420771</c:v>
                </c:pt>
                <c:pt idx="642">
                  <c:v>744.61336899825517</c:v>
                </c:pt>
                <c:pt idx="643">
                  <c:v>744.6166009857335</c:v>
                </c:pt>
                <c:pt idx="644">
                  <c:v>744.61983918857243</c:v>
                </c:pt>
                <c:pt idx="645">
                  <c:v>744.62308361872442</c:v>
                </c:pt>
                <c:pt idx="646">
                  <c:v>744.62633428816525</c:v>
                </c:pt>
                <c:pt idx="647">
                  <c:v>744.62959120889343</c:v>
                </c:pt>
                <c:pt idx="648">
                  <c:v>744.63285439293054</c:v>
                </c:pt>
                <c:pt idx="649">
                  <c:v>744.6361238523217</c:v>
                </c:pt>
                <c:pt idx="650">
                  <c:v>744.63939959913489</c:v>
                </c:pt>
                <c:pt idx="651">
                  <c:v>744.64268164546104</c:v>
                </c:pt>
                <c:pt idx="652">
                  <c:v>744.64597000341485</c:v>
                </c:pt>
                <c:pt idx="653">
                  <c:v>744.64926468513397</c:v>
                </c:pt>
                <c:pt idx="654">
                  <c:v>744.65256570277938</c:v>
                </c:pt>
                <c:pt idx="655">
                  <c:v>744.65587306853558</c:v>
                </c:pt>
                <c:pt idx="656">
                  <c:v>744.6591867946106</c:v>
                </c:pt>
                <c:pt idx="657">
                  <c:v>744.66250689323579</c:v>
                </c:pt>
                <c:pt idx="658">
                  <c:v>744.66583337666589</c:v>
                </c:pt>
                <c:pt idx="659">
                  <c:v>744.66916625717977</c:v>
                </c:pt>
                <c:pt idx="660">
                  <c:v>744.67250554707914</c:v>
                </c:pt>
                <c:pt idx="661">
                  <c:v>744.67585125868982</c:v>
                </c:pt>
                <c:pt idx="662">
                  <c:v>744.67920340436115</c:v>
                </c:pt>
                <c:pt idx="663">
                  <c:v>744.68256199646669</c:v>
                </c:pt>
                <c:pt idx="664">
                  <c:v>744.68592704740308</c:v>
                </c:pt>
                <c:pt idx="665">
                  <c:v>744.68929856959119</c:v>
                </c:pt>
                <c:pt idx="666">
                  <c:v>744.69267657547596</c:v>
                </c:pt>
                <c:pt idx="667">
                  <c:v>744.69606107752588</c:v>
                </c:pt>
                <c:pt idx="668">
                  <c:v>744.69945208823344</c:v>
                </c:pt>
                <c:pt idx="669">
                  <c:v>744.70284962011567</c:v>
                </c:pt>
                <c:pt idx="670">
                  <c:v>744.70625368571302</c:v>
                </c:pt>
                <c:pt idx="671">
                  <c:v>744.70966429759017</c:v>
                </c:pt>
                <c:pt idx="672">
                  <c:v>744.71308146833644</c:v>
                </c:pt>
                <c:pt idx="673">
                  <c:v>744.71650521056495</c:v>
                </c:pt>
                <c:pt idx="674">
                  <c:v>744.71993553691311</c:v>
                </c:pt>
                <c:pt idx="675">
                  <c:v>744.7233724600427</c:v>
                </c:pt>
                <c:pt idx="676">
                  <c:v>744.7268159926399</c:v>
                </c:pt>
                <c:pt idx="677">
                  <c:v>744.73026614741502</c:v>
                </c:pt>
                <c:pt idx="678">
                  <c:v>744.73372293710338</c:v>
                </c:pt>
                <c:pt idx="679">
                  <c:v>744.73718637446405</c:v>
                </c:pt>
                <c:pt idx="680">
                  <c:v>744.74065647228122</c:v>
                </c:pt>
                <c:pt idx="681">
                  <c:v>744.74413324336342</c:v>
                </c:pt>
                <c:pt idx="682">
                  <c:v>744.74761670054409</c:v>
                </c:pt>
                <c:pt idx="683">
                  <c:v>744.75110685668062</c:v>
                </c:pt>
                <c:pt idx="684">
                  <c:v>744.75460372465579</c:v>
                </c:pt>
                <c:pt idx="685">
                  <c:v>744.75810731737715</c:v>
                </c:pt>
                <c:pt idx="686">
                  <c:v>744.76161764777692</c:v>
                </c:pt>
                <c:pt idx="687">
                  <c:v>744.76513472881197</c:v>
                </c:pt>
                <c:pt idx="688">
                  <c:v>744.76865857346445</c:v>
                </c:pt>
                <c:pt idx="689">
                  <c:v>744.77218919474115</c:v>
                </c:pt>
                <c:pt idx="690">
                  <c:v>744.77572660567432</c:v>
                </c:pt>
                <c:pt idx="691">
                  <c:v>744.7792708193208</c:v>
                </c:pt>
                <c:pt idx="692">
                  <c:v>744.78282184876275</c:v>
                </c:pt>
                <c:pt idx="693">
                  <c:v>744.78637970710724</c:v>
                </c:pt>
                <c:pt idx="694">
                  <c:v>744.78994440748727</c:v>
                </c:pt>
                <c:pt idx="695">
                  <c:v>744.79351596306026</c:v>
                </c:pt>
                <c:pt idx="696">
                  <c:v>744.79709438700945</c:v>
                </c:pt>
                <c:pt idx="697">
                  <c:v>744.80067969254299</c:v>
                </c:pt>
                <c:pt idx="698">
                  <c:v>744.80427189289492</c:v>
                </c:pt>
                <c:pt idx="699">
                  <c:v>744.80787100132443</c:v>
                </c:pt>
                <c:pt idx="700">
                  <c:v>744.81147703111628</c:v>
                </c:pt>
                <c:pt idx="701">
                  <c:v>744.81508999558093</c:v>
                </c:pt>
                <c:pt idx="702">
                  <c:v>744.81870990805407</c:v>
                </c:pt>
                <c:pt idx="703">
                  <c:v>744.82233678189743</c:v>
                </c:pt>
                <c:pt idx="704">
                  <c:v>744.82597063049809</c:v>
                </c:pt>
                <c:pt idx="705">
                  <c:v>744.82961146726916</c:v>
                </c:pt>
                <c:pt idx="706">
                  <c:v>744.83325930564945</c:v>
                </c:pt>
                <c:pt idx="707">
                  <c:v>744.83691415910357</c:v>
                </c:pt>
                <c:pt idx="708">
                  <c:v>744.84057604112195</c:v>
                </c:pt>
                <c:pt idx="709">
                  <c:v>744.84424496522126</c:v>
                </c:pt>
                <c:pt idx="710">
                  <c:v>744.84792094494378</c:v>
                </c:pt>
                <c:pt idx="711">
                  <c:v>744.85160399385813</c:v>
                </c:pt>
                <c:pt idx="712">
                  <c:v>744.85529412555866</c:v>
                </c:pt>
                <c:pt idx="713">
                  <c:v>744.85899135366651</c:v>
                </c:pt>
                <c:pt idx="714">
                  <c:v>744.86269569182821</c:v>
                </c:pt>
                <c:pt idx="715">
                  <c:v>744.86640715371732</c:v>
                </c:pt>
                <c:pt idx="716">
                  <c:v>744.87012575303311</c:v>
                </c:pt>
                <c:pt idx="717">
                  <c:v>744.87385150350133</c:v>
                </c:pt>
                <c:pt idx="718">
                  <c:v>744.87758441887445</c:v>
                </c:pt>
                <c:pt idx="719">
                  <c:v>744.88132451293086</c:v>
                </c:pt>
                <c:pt idx="720">
                  <c:v>744.88507179947578</c:v>
                </c:pt>
                <c:pt idx="721">
                  <c:v>744.88882629234115</c:v>
                </c:pt>
                <c:pt idx="722">
                  <c:v>744.89258800538505</c:v>
                </c:pt>
                <c:pt idx="723">
                  <c:v>744.89635695249251</c:v>
                </c:pt>
                <c:pt idx="724">
                  <c:v>744.90013314757516</c:v>
                </c:pt>
                <c:pt idx="725">
                  <c:v>744.90391660457146</c:v>
                </c:pt>
                <c:pt idx="726">
                  <c:v>744.9077073374466</c:v>
                </c:pt>
                <c:pt idx="727">
                  <c:v>744.91150536019256</c:v>
                </c:pt>
                <c:pt idx="728">
                  <c:v>744.91531068682843</c:v>
                </c:pt>
                <c:pt idx="729">
                  <c:v>744.91912333140033</c:v>
                </c:pt>
                <c:pt idx="730">
                  <c:v>744.92294330798097</c:v>
                </c:pt>
                <c:pt idx="731">
                  <c:v>744.92677063067026</c:v>
                </c:pt>
                <c:pt idx="732">
                  <c:v>744.93060531359561</c:v>
                </c:pt>
                <c:pt idx="733">
                  <c:v>744.93444737091113</c:v>
                </c:pt>
                <c:pt idx="734">
                  <c:v>744.93829681679858</c:v>
                </c:pt>
                <c:pt idx="735">
                  <c:v>744.94215366546644</c:v>
                </c:pt>
                <c:pt idx="736">
                  <c:v>744.946017931151</c:v>
                </c:pt>
                <c:pt idx="737">
                  <c:v>744.94988962811556</c:v>
                </c:pt>
                <c:pt idx="738">
                  <c:v>744.95376877065132</c:v>
                </c:pt>
                <c:pt idx="739">
                  <c:v>744.95765537307659</c:v>
                </c:pt>
                <c:pt idx="740">
                  <c:v>744.96154944973728</c:v>
                </c:pt>
                <c:pt idx="741">
                  <c:v>744.96545101500692</c:v>
                </c:pt>
                <c:pt idx="742">
                  <c:v>744.9693600832868</c:v>
                </c:pt>
                <c:pt idx="743">
                  <c:v>744.97327666900549</c:v>
                </c:pt>
                <c:pt idx="744">
                  <c:v>744.97720078661996</c:v>
                </c:pt>
                <c:pt idx="745">
                  <c:v>744.98113245061427</c:v>
                </c:pt>
                <c:pt idx="746">
                  <c:v>744.98507167550099</c:v>
                </c:pt>
                <c:pt idx="747">
                  <c:v>744.98901847582033</c:v>
                </c:pt>
                <c:pt idx="748">
                  <c:v>744.99297286613989</c:v>
                </c:pt>
                <c:pt idx="749">
                  <c:v>744.9969348610565</c:v>
                </c:pt>
                <c:pt idx="750">
                  <c:v>745.00090447519426</c:v>
                </c:pt>
                <c:pt idx="751">
                  <c:v>745.00488172320502</c:v>
                </c:pt>
                <c:pt idx="752">
                  <c:v>745.00886661976983</c:v>
                </c:pt>
                <c:pt idx="753">
                  <c:v>745.01285917959729</c:v>
                </c:pt>
                <c:pt idx="754">
                  <c:v>745.01685941742426</c:v>
                </c:pt>
                <c:pt idx="755">
                  <c:v>745.0208673480164</c:v>
                </c:pt>
                <c:pt idx="756">
                  <c:v>745.02488298616731</c:v>
                </c:pt>
                <c:pt idx="757">
                  <c:v>745.02890634669939</c:v>
                </c:pt>
                <c:pt idx="758">
                  <c:v>745.03293744446319</c:v>
                </c:pt>
                <c:pt idx="759">
                  <c:v>745.03697629433793</c:v>
                </c:pt>
                <c:pt idx="760">
                  <c:v>745.04102291123183</c:v>
                </c:pt>
                <c:pt idx="761">
                  <c:v>745.0450773100813</c:v>
                </c:pt>
                <c:pt idx="762">
                  <c:v>745.04913950585171</c:v>
                </c:pt>
                <c:pt idx="763">
                  <c:v>745.0532095135369</c:v>
                </c:pt>
                <c:pt idx="764">
                  <c:v>745.05728734815989</c:v>
                </c:pt>
                <c:pt idx="765">
                  <c:v>745.06137302477271</c:v>
                </c:pt>
                <c:pt idx="766">
                  <c:v>745.06546655845591</c:v>
                </c:pt>
                <c:pt idx="767">
                  <c:v>745.06956796431928</c:v>
                </c:pt>
                <c:pt idx="768">
                  <c:v>745.07367725750146</c:v>
                </c:pt>
                <c:pt idx="769">
                  <c:v>745.07779445317078</c:v>
                </c:pt>
                <c:pt idx="770">
                  <c:v>745.08191956652388</c:v>
                </c:pt>
                <c:pt idx="771">
                  <c:v>745.0860526127874</c:v>
                </c:pt>
                <c:pt idx="772">
                  <c:v>745.09019360721686</c:v>
                </c:pt>
                <c:pt idx="773">
                  <c:v>745.09434256509689</c:v>
                </c:pt>
                <c:pt idx="774">
                  <c:v>745.09849950174237</c:v>
                </c:pt>
                <c:pt idx="775">
                  <c:v>745.10266443249668</c:v>
                </c:pt>
                <c:pt idx="776">
                  <c:v>745.10683737273314</c:v>
                </c:pt>
                <c:pt idx="777">
                  <c:v>745.1110183378546</c:v>
                </c:pt>
                <c:pt idx="778">
                  <c:v>745.11520734329383</c:v>
                </c:pt>
                <c:pt idx="779">
                  <c:v>745.11940440451258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8-463E-A929-36710D50EA3A}"/>
            </c:ext>
          </c:extLst>
        </c:ser>
        <c:ser>
          <c:idx val="1"/>
          <c:order val="1"/>
          <c:tx>
            <c:v>Principle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Amortization!$X$3:$X$782</c:f>
              <c:numCache>
                <c:formatCode>General</c:formatCode>
                <c:ptCount val="7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9</c:v>
                </c:pt>
                <c:pt idx="209">
                  <c:v>9</c:v>
                </c:pt>
                <c:pt idx="210">
                  <c:v>9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11</c:v>
                </c:pt>
                <c:pt idx="261">
                  <c:v>11</c:v>
                </c:pt>
                <c:pt idx="262">
                  <c:v>11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11</c:v>
                </c:pt>
                <c:pt idx="267">
                  <c:v>11</c:v>
                </c:pt>
                <c:pt idx="268">
                  <c:v>11</c:v>
                </c:pt>
                <c:pt idx="269">
                  <c:v>11</c:v>
                </c:pt>
                <c:pt idx="270">
                  <c:v>11</c:v>
                </c:pt>
                <c:pt idx="271">
                  <c:v>11</c:v>
                </c:pt>
                <c:pt idx="272">
                  <c:v>11</c:v>
                </c:pt>
                <c:pt idx="273">
                  <c:v>11</c:v>
                </c:pt>
                <c:pt idx="274">
                  <c:v>11</c:v>
                </c:pt>
                <c:pt idx="275">
                  <c:v>11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12</c:v>
                </c:pt>
                <c:pt idx="296">
                  <c:v>12</c:v>
                </c:pt>
                <c:pt idx="297">
                  <c:v>12</c:v>
                </c:pt>
                <c:pt idx="298">
                  <c:v>12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12</c:v>
                </c:pt>
                <c:pt idx="303">
                  <c:v>12</c:v>
                </c:pt>
                <c:pt idx="304">
                  <c:v>12</c:v>
                </c:pt>
                <c:pt idx="305">
                  <c:v>12</c:v>
                </c:pt>
                <c:pt idx="306">
                  <c:v>12</c:v>
                </c:pt>
                <c:pt idx="307">
                  <c:v>12</c:v>
                </c:pt>
                <c:pt idx="308">
                  <c:v>12</c:v>
                </c:pt>
                <c:pt idx="309">
                  <c:v>12</c:v>
                </c:pt>
                <c:pt idx="310">
                  <c:v>12</c:v>
                </c:pt>
                <c:pt idx="311">
                  <c:v>12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14</c:v>
                </c:pt>
                <c:pt idx="339">
                  <c:v>14</c:v>
                </c:pt>
                <c:pt idx="340">
                  <c:v>14</c:v>
                </c:pt>
                <c:pt idx="341">
                  <c:v>14</c:v>
                </c:pt>
                <c:pt idx="342">
                  <c:v>14</c:v>
                </c:pt>
                <c:pt idx="343">
                  <c:v>14</c:v>
                </c:pt>
                <c:pt idx="344">
                  <c:v>14</c:v>
                </c:pt>
                <c:pt idx="345">
                  <c:v>14</c:v>
                </c:pt>
                <c:pt idx="346">
                  <c:v>14</c:v>
                </c:pt>
                <c:pt idx="347">
                  <c:v>14</c:v>
                </c:pt>
                <c:pt idx="348">
                  <c:v>14</c:v>
                </c:pt>
                <c:pt idx="349">
                  <c:v>14</c:v>
                </c:pt>
                <c:pt idx="350">
                  <c:v>14</c:v>
                </c:pt>
                <c:pt idx="351">
                  <c:v>14</c:v>
                </c:pt>
                <c:pt idx="352">
                  <c:v>14</c:v>
                </c:pt>
                <c:pt idx="353">
                  <c:v>14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16</c:v>
                </c:pt>
                <c:pt idx="391">
                  <c:v>16</c:v>
                </c:pt>
                <c:pt idx="392">
                  <c:v>16</c:v>
                </c:pt>
                <c:pt idx="393">
                  <c:v>16</c:v>
                </c:pt>
                <c:pt idx="394">
                  <c:v>16</c:v>
                </c:pt>
                <c:pt idx="395">
                  <c:v>16</c:v>
                </c:pt>
                <c:pt idx="396">
                  <c:v>16</c:v>
                </c:pt>
                <c:pt idx="397">
                  <c:v>16</c:v>
                </c:pt>
                <c:pt idx="398">
                  <c:v>16</c:v>
                </c:pt>
                <c:pt idx="399">
                  <c:v>16</c:v>
                </c:pt>
                <c:pt idx="400">
                  <c:v>16</c:v>
                </c:pt>
                <c:pt idx="401">
                  <c:v>16</c:v>
                </c:pt>
                <c:pt idx="402">
                  <c:v>16</c:v>
                </c:pt>
                <c:pt idx="403">
                  <c:v>16</c:v>
                </c:pt>
                <c:pt idx="404">
                  <c:v>16</c:v>
                </c:pt>
                <c:pt idx="405">
                  <c:v>16</c:v>
                </c:pt>
                <c:pt idx="406">
                  <c:v>16</c:v>
                </c:pt>
                <c:pt idx="407">
                  <c:v>16</c:v>
                </c:pt>
                <c:pt idx="408">
                  <c:v>16</c:v>
                </c:pt>
                <c:pt idx="409">
                  <c:v>16</c:v>
                </c:pt>
                <c:pt idx="410">
                  <c:v>16</c:v>
                </c:pt>
                <c:pt idx="411">
                  <c:v>16</c:v>
                </c:pt>
                <c:pt idx="412">
                  <c:v>16</c:v>
                </c:pt>
                <c:pt idx="413">
                  <c:v>16</c:v>
                </c:pt>
                <c:pt idx="414">
                  <c:v>16</c:v>
                </c:pt>
                <c:pt idx="415">
                  <c:v>16</c:v>
                </c:pt>
                <c:pt idx="416">
                  <c:v>17</c:v>
                </c:pt>
                <c:pt idx="417">
                  <c:v>17</c:v>
                </c:pt>
                <c:pt idx="418">
                  <c:v>17</c:v>
                </c:pt>
                <c:pt idx="419">
                  <c:v>17</c:v>
                </c:pt>
                <c:pt idx="420">
                  <c:v>17</c:v>
                </c:pt>
                <c:pt idx="421">
                  <c:v>17</c:v>
                </c:pt>
                <c:pt idx="422">
                  <c:v>17</c:v>
                </c:pt>
                <c:pt idx="423">
                  <c:v>17</c:v>
                </c:pt>
                <c:pt idx="424">
                  <c:v>17</c:v>
                </c:pt>
                <c:pt idx="425">
                  <c:v>17</c:v>
                </c:pt>
                <c:pt idx="426">
                  <c:v>17</c:v>
                </c:pt>
                <c:pt idx="427">
                  <c:v>17</c:v>
                </c:pt>
                <c:pt idx="428">
                  <c:v>17</c:v>
                </c:pt>
                <c:pt idx="429">
                  <c:v>17</c:v>
                </c:pt>
                <c:pt idx="430">
                  <c:v>17</c:v>
                </c:pt>
                <c:pt idx="431">
                  <c:v>17</c:v>
                </c:pt>
                <c:pt idx="432">
                  <c:v>17</c:v>
                </c:pt>
                <c:pt idx="433">
                  <c:v>17</c:v>
                </c:pt>
                <c:pt idx="434">
                  <c:v>17</c:v>
                </c:pt>
                <c:pt idx="435">
                  <c:v>17</c:v>
                </c:pt>
                <c:pt idx="436">
                  <c:v>17</c:v>
                </c:pt>
                <c:pt idx="437">
                  <c:v>17</c:v>
                </c:pt>
                <c:pt idx="438">
                  <c:v>17</c:v>
                </c:pt>
                <c:pt idx="439">
                  <c:v>17</c:v>
                </c:pt>
                <c:pt idx="440">
                  <c:v>17</c:v>
                </c:pt>
                <c:pt idx="441">
                  <c:v>17</c:v>
                </c:pt>
                <c:pt idx="442">
                  <c:v>18</c:v>
                </c:pt>
                <c:pt idx="443">
                  <c:v>18</c:v>
                </c:pt>
                <c:pt idx="444">
                  <c:v>18</c:v>
                </c:pt>
                <c:pt idx="445">
                  <c:v>18</c:v>
                </c:pt>
                <c:pt idx="446">
                  <c:v>18</c:v>
                </c:pt>
                <c:pt idx="447">
                  <c:v>18</c:v>
                </c:pt>
                <c:pt idx="448">
                  <c:v>18</c:v>
                </c:pt>
                <c:pt idx="449">
                  <c:v>18</c:v>
                </c:pt>
                <c:pt idx="450">
                  <c:v>18</c:v>
                </c:pt>
                <c:pt idx="451">
                  <c:v>18</c:v>
                </c:pt>
                <c:pt idx="452">
                  <c:v>18</c:v>
                </c:pt>
                <c:pt idx="453">
                  <c:v>18</c:v>
                </c:pt>
                <c:pt idx="454">
                  <c:v>18</c:v>
                </c:pt>
                <c:pt idx="455">
                  <c:v>18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18</c:v>
                </c:pt>
                <c:pt idx="460">
                  <c:v>18</c:v>
                </c:pt>
                <c:pt idx="461">
                  <c:v>18</c:v>
                </c:pt>
                <c:pt idx="462">
                  <c:v>18</c:v>
                </c:pt>
                <c:pt idx="463">
                  <c:v>18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18</c:v>
                </c:pt>
                <c:pt idx="468">
                  <c:v>19</c:v>
                </c:pt>
                <c:pt idx="469">
                  <c:v>19</c:v>
                </c:pt>
                <c:pt idx="470">
                  <c:v>19</c:v>
                </c:pt>
                <c:pt idx="471">
                  <c:v>19</c:v>
                </c:pt>
                <c:pt idx="472">
                  <c:v>19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19</c:v>
                </c:pt>
                <c:pt idx="477">
                  <c:v>19</c:v>
                </c:pt>
                <c:pt idx="478">
                  <c:v>19</c:v>
                </c:pt>
                <c:pt idx="479">
                  <c:v>19</c:v>
                </c:pt>
                <c:pt idx="480">
                  <c:v>19</c:v>
                </c:pt>
                <c:pt idx="481">
                  <c:v>19</c:v>
                </c:pt>
                <c:pt idx="482">
                  <c:v>19</c:v>
                </c:pt>
                <c:pt idx="483">
                  <c:v>19</c:v>
                </c:pt>
                <c:pt idx="484">
                  <c:v>19</c:v>
                </c:pt>
                <c:pt idx="485">
                  <c:v>19</c:v>
                </c:pt>
                <c:pt idx="486">
                  <c:v>19</c:v>
                </c:pt>
                <c:pt idx="487">
                  <c:v>19</c:v>
                </c:pt>
                <c:pt idx="488">
                  <c:v>19</c:v>
                </c:pt>
                <c:pt idx="489">
                  <c:v>19</c:v>
                </c:pt>
                <c:pt idx="490">
                  <c:v>19</c:v>
                </c:pt>
                <c:pt idx="491">
                  <c:v>19</c:v>
                </c:pt>
                <c:pt idx="492">
                  <c:v>19</c:v>
                </c:pt>
                <c:pt idx="493">
                  <c:v>19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21</c:v>
                </c:pt>
                <c:pt idx="521">
                  <c:v>21</c:v>
                </c:pt>
                <c:pt idx="522">
                  <c:v>21</c:v>
                </c:pt>
                <c:pt idx="523">
                  <c:v>21</c:v>
                </c:pt>
                <c:pt idx="524">
                  <c:v>21</c:v>
                </c:pt>
                <c:pt idx="525">
                  <c:v>21</c:v>
                </c:pt>
                <c:pt idx="526">
                  <c:v>21</c:v>
                </c:pt>
                <c:pt idx="527">
                  <c:v>21</c:v>
                </c:pt>
                <c:pt idx="528">
                  <c:v>21</c:v>
                </c:pt>
                <c:pt idx="529">
                  <c:v>21</c:v>
                </c:pt>
                <c:pt idx="530">
                  <c:v>21</c:v>
                </c:pt>
                <c:pt idx="531">
                  <c:v>21</c:v>
                </c:pt>
                <c:pt idx="532">
                  <c:v>21</c:v>
                </c:pt>
                <c:pt idx="533">
                  <c:v>21</c:v>
                </c:pt>
                <c:pt idx="534">
                  <c:v>21</c:v>
                </c:pt>
                <c:pt idx="535">
                  <c:v>21</c:v>
                </c:pt>
                <c:pt idx="536">
                  <c:v>21</c:v>
                </c:pt>
                <c:pt idx="537">
                  <c:v>21</c:v>
                </c:pt>
                <c:pt idx="538">
                  <c:v>21</c:v>
                </c:pt>
                <c:pt idx="539">
                  <c:v>21</c:v>
                </c:pt>
                <c:pt idx="540">
                  <c:v>21</c:v>
                </c:pt>
                <c:pt idx="541">
                  <c:v>21</c:v>
                </c:pt>
                <c:pt idx="542">
                  <c:v>21</c:v>
                </c:pt>
                <c:pt idx="543">
                  <c:v>21</c:v>
                </c:pt>
                <c:pt idx="544">
                  <c:v>21</c:v>
                </c:pt>
                <c:pt idx="545">
                  <c:v>21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22</c:v>
                </c:pt>
                <c:pt idx="550">
                  <c:v>22</c:v>
                </c:pt>
                <c:pt idx="551">
                  <c:v>22</c:v>
                </c:pt>
                <c:pt idx="552">
                  <c:v>22</c:v>
                </c:pt>
                <c:pt idx="553">
                  <c:v>22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22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22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22</c:v>
                </c:pt>
                <c:pt idx="569">
                  <c:v>22</c:v>
                </c:pt>
                <c:pt idx="570">
                  <c:v>22</c:v>
                </c:pt>
                <c:pt idx="571">
                  <c:v>22</c:v>
                </c:pt>
                <c:pt idx="572">
                  <c:v>23</c:v>
                </c:pt>
                <c:pt idx="573">
                  <c:v>23</c:v>
                </c:pt>
                <c:pt idx="574">
                  <c:v>23</c:v>
                </c:pt>
                <c:pt idx="575">
                  <c:v>23</c:v>
                </c:pt>
                <c:pt idx="576">
                  <c:v>23</c:v>
                </c:pt>
                <c:pt idx="577">
                  <c:v>23</c:v>
                </c:pt>
                <c:pt idx="578">
                  <c:v>23</c:v>
                </c:pt>
                <c:pt idx="579">
                  <c:v>23</c:v>
                </c:pt>
                <c:pt idx="580">
                  <c:v>23</c:v>
                </c:pt>
                <c:pt idx="581">
                  <c:v>23</c:v>
                </c:pt>
                <c:pt idx="582">
                  <c:v>23</c:v>
                </c:pt>
                <c:pt idx="583">
                  <c:v>23</c:v>
                </c:pt>
                <c:pt idx="584">
                  <c:v>23</c:v>
                </c:pt>
                <c:pt idx="585">
                  <c:v>23</c:v>
                </c:pt>
                <c:pt idx="586">
                  <c:v>23</c:v>
                </c:pt>
                <c:pt idx="587">
                  <c:v>23</c:v>
                </c:pt>
                <c:pt idx="588">
                  <c:v>23</c:v>
                </c:pt>
                <c:pt idx="589">
                  <c:v>23</c:v>
                </c:pt>
                <c:pt idx="590">
                  <c:v>23</c:v>
                </c:pt>
                <c:pt idx="591">
                  <c:v>23</c:v>
                </c:pt>
                <c:pt idx="592">
                  <c:v>23</c:v>
                </c:pt>
                <c:pt idx="593">
                  <c:v>23</c:v>
                </c:pt>
                <c:pt idx="594">
                  <c:v>23</c:v>
                </c:pt>
                <c:pt idx="595">
                  <c:v>23</c:v>
                </c:pt>
                <c:pt idx="596">
                  <c:v>23</c:v>
                </c:pt>
                <c:pt idx="597">
                  <c:v>23</c:v>
                </c:pt>
                <c:pt idx="598">
                  <c:v>24</c:v>
                </c:pt>
                <c:pt idx="599">
                  <c:v>24</c:v>
                </c:pt>
                <c:pt idx="600">
                  <c:v>24</c:v>
                </c:pt>
                <c:pt idx="601">
                  <c:v>24</c:v>
                </c:pt>
                <c:pt idx="602">
                  <c:v>24</c:v>
                </c:pt>
                <c:pt idx="603">
                  <c:v>24</c:v>
                </c:pt>
                <c:pt idx="604">
                  <c:v>24</c:v>
                </c:pt>
                <c:pt idx="605">
                  <c:v>24</c:v>
                </c:pt>
                <c:pt idx="606">
                  <c:v>24</c:v>
                </c:pt>
                <c:pt idx="607">
                  <c:v>24</c:v>
                </c:pt>
                <c:pt idx="608">
                  <c:v>24</c:v>
                </c:pt>
                <c:pt idx="609">
                  <c:v>24</c:v>
                </c:pt>
                <c:pt idx="610">
                  <c:v>24</c:v>
                </c:pt>
                <c:pt idx="611">
                  <c:v>24</c:v>
                </c:pt>
                <c:pt idx="612">
                  <c:v>24</c:v>
                </c:pt>
                <c:pt idx="613">
                  <c:v>24</c:v>
                </c:pt>
                <c:pt idx="614">
                  <c:v>24</c:v>
                </c:pt>
                <c:pt idx="615">
                  <c:v>24</c:v>
                </c:pt>
                <c:pt idx="616">
                  <c:v>24</c:v>
                </c:pt>
                <c:pt idx="617">
                  <c:v>24</c:v>
                </c:pt>
                <c:pt idx="618">
                  <c:v>24</c:v>
                </c:pt>
                <c:pt idx="619">
                  <c:v>24</c:v>
                </c:pt>
                <c:pt idx="620">
                  <c:v>24</c:v>
                </c:pt>
                <c:pt idx="621">
                  <c:v>24</c:v>
                </c:pt>
                <c:pt idx="622">
                  <c:v>24</c:v>
                </c:pt>
                <c:pt idx="623">
                  <c:v>24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26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26</c:v>
                </c:pt>
                <c:pt idx="655">
                  <c:v>26</c:v>
                </c:pt>
                <c:pt idx="656">
                  <c:v>26</c:v>
                </c:pt>
                <c:pt idx="657">
                  <c:v>26</c:v>
                </c:pt>
                <c:pt idx="658">
                  <c:v>26</c:v>
                </c:pt>
                <c:pt idx="659">
                  <c:v>26</c:v>
                </c:pt>
                <c:pt idx="660">
                  <c:v>26</c:v>
                </c:pt>
                <c:pt idx="661">
                  <c:v>26</c:v>
                </c:pt>
                <c:pt idx="662">
                  <c:v>26</c:v>
                </c:pt>
                <c:pt idx="663">
                  <c:v>26</c:v>
                </c:pt>
                <c:pt idx="664">
                  <c:v>26</c:v>
                </c:pt>
                <c:pt idx="665">
                  <c:v>26</c:v>
                </c:pt>
                <c:pt idx="666">
                  <c:v>26</c:v>
                </c:pt>
                <c:pt idx="667">
                  <c:v>26</c:v>
                </c:pt>
                <c:pt idx="668">
                  <c:v>26</c:v>
                </c:pt>
                <c:pt idx="669">
                  <c:v>26</c:v>
                </c:pt>
                <c:pt idx="670">
                  <c:v>26</c:v>
                </c:pt>
                <c:pt idx="671">
                  <c:v>26</c:v>
                </c:pt>
                <c:pt idx="672">
                  <c:v>26</c:v>
                </c:pt>
                <c:pt idx="673">
                  <c:v>26</c:v>
                </c:pt>
                <c:pt idx="674">
                  <c:v>26</c:v>
                </c:pt>
                <c:pt idx="675">
                  <c:v>26</c:v>
                </c:pt>
                <c:pt idx="676">
                  <c:v>27</c:v>
                </c:pt>
                <c:pt idx="677">
                  <c:v>27</c:v>
                </c:pt>
                <c:pt idx="678">
                  <c:v>27</c:v>
                </c:pt>
                <c:pt idx="679">
                  <c:v>27</c:v>
                </c:pt>
                <c:pt idx="680">
                  <c:v>27</c:v>
                </c:pt>
                <c:pt idx="681">
                  <c:v>27</c:v>
                </c:pt>
                <c:pt idx="682">
                  <c:v>27</c:v>
                </c:pt>
                <c:pt idx="683">
                  <c:v>27</c:v>
                </c:pt>
                <c:pt idx="684">
                  <c:v>27</c:v>
                </c:pt>
                <c:pt idx="685">
                  <c:v>27</c:v>
                </c:pt>
                <c:pt idx="686">
                  <c:v>27</c:v>
                </c:pt>
                <c:pt idx="687">
                  <c:v>27</c:v>
                </c:pt>
                <c:pt idx="688">
                  <c:v>27</c:v>
                </c:pt>
                <c:pt idx="689">
                  <c:v>27</c:v>
                </c:pt>
                <c:pt idx="690">
                  <c:v>27</c:v>
                </c:pt>
                <c:pt idx="691">
                  <c:v>27</c:v>
                </c:pt>
                <c:pt idx="692">
                  <c:v>27</c:v>
                </c:pt>
                <c:pt idx="693">
                  <c:v>27</c:v>
                </c:pt>
                <c:pt idx="694">
                  <c:v>27</c:v>
                </c:pt>
                <c:pt idx="695">
                  <c:v>27</c:v>
                </c:pt>
                <c:pt idx="696">
                  <c:v>27</c:v>
                </c:pt>
                <c:pt idx="697">
                  <c:v>27</c:v>
                </c:pt>
                <c:pt idx="698">
                  <c:v>27</c:v>
                </c:pt>
                <c:pt idx="699">
                  <c:v>27</c:v>
                </c:pt>
                <c:pt idx="700">
                  <c:v>27</c:v>
                </c:pt>
                <c:pt idx="701">
                  <c:v>27</c:v>
                </c:pt>
                <c:pt idx="702">
                  <c:v>28</c:v>
                </c:pt>
                <c:pt idx="703">
                  <c:v>28</c:v>
                </c:pt>
                <c:pt idx="704">
                  <c:v>28</c:v>
                </c:pt>
                <c:pt idx="705">
                  <c:v>28</c:v>
                </c:pt>
                <c:pt idx="706">
                  <c:v>28</c:v>
                </c:pt>
                <c:pt idx="707">
                  <c:v>28</c:v>
                </c:pt>
                <c:pt idx="708">
                  <c:v>28</c:v>
                </c:pt>
                <c:pt idx="709">
                  <c:v>28</c:v>
                </c:pt>
                <c:pt idx="710">
                  <c:v>28</c:v>
                </c:pt>
                <c:pt idx="711">
                  <c:v>28</c:v>
                </c:pt>
                <c:pt idx="712">
                  <c:v>28</c:v>
                </c:pt>
                <c:pt idx="713">
                  <c:v>28</c:v>
                </c:pt>
                <c:pt idx="714">
                  <c:v>28</c:v>
                </c:pt>
                <c:pt idx="715">
                  <c:v>28</c:v>
                </c:pt>
                <c:pt idx="716">
                  <c:v>28</c:v>
                </c:pt>
                <c:pt idx="717">
                  <c:v>28</c:v>
                </c:pt>
                <c:pt idx="718">
                  <c:v>28</c:v>
                </c:pt>
                <c:pt idx="719">
                  <c:v>28</c:v>
                </c:pt>
                <c:pt idx="720">
                  <c:v>28</c:v>
                </c:pt>
                <c:pt idx="721">
                  <c:v>28</c:v>
                </c:pt>
                <c:pt idx="722">
                  <c:v>28</c:v>
                </c:pt>
                <c:pt idx="723">
                  <c:v>28</c:v>
                </c:pt>
                <c:pt idx="724">
                  <c:v>28</c:v>
                </c:pt>
                <c:pt idx="725">
                  <c:v>28</c:v>
                </c:pt>
                <c:pt idx="726">
                  <c:v>28</c:v>
                </c:pt>
                <c:pt idx="727">
                  <c:v>28</c:v>
                </c:pt>
                <c:pt idx="728">
                  <c:v>29</c:v>
                </c:pt>
                <c:pt idx="729">
                  <c:v>29</c:v>
                </c:pt>
                <c:pt idx="730">
                  <c:v>29</c:v>
                </c:pt>
                <c:pt idx="731">
                  <c:v>29</c:v>
                </c:pt>
                <c:pt idx="732">
                  <c:v>29</c:v>
                </c:pt>
                <c:pt idx="733">
                  <c:v>29</c:v>
                </c:pt>
                <c:pt idx="734">
                  <c:v>29</c:v>
                </c:pt>
                <c:pt idx="735">
                  <c:v>29</c:v>
                </c:pt>
                <c:pt idx="736">
                  <c:v>29</c:v>
                </c:pt>
                <c:pt idx="737">
                  <c:v>29</c:v>
                </c:pt>
                <c:pt idx="738">
                  <c:v>29</c:v>
                </c:pt>
                <c:pt idx="739">
                  <c:v>29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</c:v>
                </c:pt>
                <c:pt idx="744">
                  <c:v>29</c:v>
                </c:pt>
                <c:pt idx="745">
                  <c:v>29</c:v>
                </c:pt>
                <c:pt idx="746">
                  <c:v>29</c:v>
                </c:pt>
                <c:pt idx="747">
                  <c:v>29</c:v>
                </c:pt>
                <c:pt idx="748">
                  <c:v>29</c:v>
                </c:pt>
                <c:pt idx="749">
                  <c:v>29</c:v>
                </c:pt>
                <c:pt idx="750">
                  <c:v>29</c:v>
                </c:pt>
                <c:pt idx="751">
                  <c:v>29</c:v>
                </c:pt>
                <c:pt idx="752">
                  <c:v>29</c:v>
                </c:pt>
                <c:pt idx="753">
                  <c:v>29</c:v>
                </c:pt>
                <c:pt idx="754">
                  <c:v>30</c:v>
                </c:pt>
                <c:pt idx="755">
                  <c:v>30</c:v>
                </c:pt>
                <c:pt idx="756">
                  <c:v>30</c:v>
                </c:pt>
                <c:pt idx="757">
                  <c:v>30</c:v>
                </c:pt>
                <c:pt idx="758">
                  <c:v>30</c:v>
                </c:pt>
                <c:pt idx="759">
                  <c:v>30</c:v>
                </c:pt>
                <c:pt idx="760">
                  <c:v>30</c:v>
                </c:pt>
                <c:pt idx="761">
                  <c:v>30</c:v>
                </c:pt>
                <c:pt idx="762">
                  <c:v>30</c:v>
                </c:pt>
                <c:pt idx="763">
                  <c:v>30</c:v>
                </c:pt>
                <c:pt idx="764">
                  <c:v>30</c:v>
                </c:pt>
                <c:pt idx="765">
                  <c:v>30</c:v>
                </c:pt>
                <c:pt idx="766">
                  <c:v>30</c:v>
                </c:pt>
                <c:pt idx="767">
                  <c:v>30</c:v>
                </c:pt>
                <c:pt idx="768">
                  <c:v>30</c:v>
                </c:pt>
                <c:pt idx="769">
                  <c:v>30</c:v>
                </c:pt>
                <c:pt idx="770">
                  <c:v>30</c:v>
                </c:pt>
                <c:pt idx="771">
                  <c:v>30</c:v>
                </c:pt>
                <c:pt idx="772">
                  <c:v>30</c:v>
                </c:pt>
                <c:pt idx="773">
                  <c:v>30</c:v>
                </c:pt>
                <c:pt idx="774">
                  <c:v>30</c:v>
                </c:pt>
                <c:pt idx="775">
                  <c:v>30</c:v>
                </c:pt>
                <c:pt idx="776">
                  <c:v>30</c:v>
                </c:pt>
                <c:pt idx="777">
                  <c:v>30</c:v>
                </c:pt>
                <c:pt idx="778">
                  <c:v>30</c:v>
                </c:pt>
                <c:pt idx="779">
                  <c:v>30</c:v>
                </c:pt>
              </c:numCache>
            </c:numRef>
          </c:cat>
          <c:val>
            <c:numRef>
              <c:f>Amortization!$P$3:$P$783</c:f>
              <c:numCache>
                <c:formatCode>"$"#,##0.00_);[Red]\("$"#,##0.00\)</c:formatCode>
                <c:ptCount val="781"/>
                <c:pt idx="0">
                  <c:v>166.0096585864452</c:v>
                </c:pt>
                <c:pt idx="1">
                  <c:v>165.09249882313156</c:v>
                </c:pt>
                <c:pt idx="2">
                  <c:v>164.17357529104231</c:v>
                </c:pt>
                <c:pt idx="3">
                  <c:v>163.25288459831449</c:v>
                </c:pt>
                <c:pt idx="4">
                  <c:v>162.33042334656227</c:v>
                </c:pt>
                <c:pt idx="5">
                  <c:v>161.40618813086417</c:v>
                </c:pt>
                <c:pt idx="6">
                  <c:v>160.48017553975137</c:v>
                </c:pt>
                <c:pt idx="7">
                  <c:v>159.55238215519398</c:v>
                </c:pt>
                <c:pt idx="8">
                  <c:v>158.62280455258951</c:v>
                </c:pt>
                <c:pt idx="9">
                  <c:v>157.69143930074927</c:v>
                </c:pt>
                <c:pt idx="10">
                  <c:v>156.75828296188627</c:v>
                </c:pt>
                <c:pt idx="11">
                  <c:v>155.82333209160242</c:v>
                </c:pt>
                <c:pt idx="12">
                  <c:v>154.88658323887569</c:v>
                </c:pt>
                <c:pt idx="13">
                  <c:v>153.94803294604753</c:v>
                </c:pt>
                <c:pt idx="14">
                  <c:v>153.00767774881001</c:v>
                </c:pt>
                <c:pt idx="15">
                  <c:v>152.06551417619323</c:v>
                </c:pt>
                <c:pt idx="16">
                  <c:v>151.1215387505523</c:v>
                </c:pt>
                <c:pt idx="17">
                  <c:v>150.17574798755413</c:v>
                </c:pt>
                <c:pt idx="18">
                  <c:v>149.22813839616583</c:v>
                </c:pt>
                <c:pt idx="19">
                  <c:v>148.27870647864006</c:v>
                </c:pt>
                <c:pt idx="20">
                  <c:v>147.32744873050376</c:v>
                </c:pt>
                <c:pt idx="21">
                  <c:v>146.37436164054418</c:v>
                </c:pt>
                <c:pt idx="22">
                  <c:v>145.41944169079613</c:v>
                </c:pt>
                <c:pt idx="23">
                  <c:v>144.46268535652928</c:v>
                </c:pt>
                <c:pt idx="24">
                  <c:v>143.50408910623514</c:v>
                </c:pt>
                <c:pt idx="25">
                  <c:v>142.54364940161338</c:v>
                </c:pt>
                <c:pt idx="26">
                  <c:v>141.58136269755983</c:v>
                </c:pt>
                <c:pt idx="27">
                  <c:v>140.61722544215218</c:v>
                </c:pt>
                <c:pt idx="28">
                  <c:v>139.65123407663793</c:v>
                </c:pt>
                <c:pt idx="29">
                  <c:v>138.68338503542088</c:v>
                </c:pt>
                <c:pt idx="30">
                  <c:v>137.71367474604756</c:v>
                </c:pt>
                <c:pt idx="31">
                  <c:v>136.74209962919474</c:v>
                </c:pt>
                <c:pt idx="32">
                  <c:v>135.7686560986557</c:v>
                </c:pt>
                <c:pt idx="33">
                  <c:v>134.793340561327</c:v>
                </c:pt>
                <c:pt idx="34">
                  <c:v>133.81614941719579</c:v>
                </c:pt>
                <c:pt idx="35">
                  <c:v>132.8370790593259</c:v>
                </c:pt>
                <c:pt idx="36">
                  <c:v>131.8561258738448</c:v>
                </c:pt>
                <c:pt idx="37">
                  <c:v>130.87328623993005</c:v>
                </c:pt>
                <c:pt idx="38">
                  <c:v>129.88855652979623</c:v>
                </c:pt>
                <c:pt idx="39">
                  <c:v>128.90193310868131</c:v>
                </c:pt>
                <c:pt idx="40">
                  <c:v>127.91341233483342</c:v>
                </c:pt>
                <c:pt idx="41">
                  <c:v>126.92299055949752</c:v>
                </c:pt>
                <c:pt idx="42">
                  <c:v>125.93066412690121</c:v>
                </c:pt>
                <c:pt idx="43">
                  <c:v>124.93642937424227</c:v>
                </c:pt>
                <c:pt idx="44">
                  <c:v>123.94028263167445</c:v>
                </c:pt>
                <c:pt idx="45">
                  <c:v>122.94222022229394</c:v>
                </c:pt>
                <c:pt idx="46">
                  <c:v>121.94223846212628</c:v>
                </c:pt>
                <c:pt idx="47">
                  <c:v>120.94033366011195</c:v>
                </c:pt>
                <c:pt idx="48">
                  <c:v>119.93650211809381</c:v>
                </c:pt>
                <c:pt idx="49">
                  <c:v>118.93074013080263</c:v>
                </c:pt>
                <c:pt idx="50">
                  <c:v>117.92304398584349</c:v>
                </c:pt>
                <c:pt idx="51">
                  <c:v>116.91340996368251</c:v>
                </c:pt>
                <c:pt idx="52">
                  <c:v>115.90183433763275</c:v>
                </c:pt>
                <c:pt idx="53">
                  <c:v>114.88831337384067</c:v>
                </c:pt>
                <c:pt idx="54">
                  <c:v>113.87284333127207</c:v>
                </c:pt>
                <c:pt idx="55">
                  <c:v>112.85542046169837</c:v>
                </c:pt>
                <c:pt idx="56">
                  <c:v>111.8360410096833</c:v>
                </c:pt>
                <c:pt idx="57">
                  <c:v>110.81470121256825</c:v>
                </c:pt>
                <c:pt idx="58">
                  <c:v>109.7913973004587</c:v>
                </c:pt>
                <c:pt idx="59">
                  <c:v>108.76612549621041</c:v>
                </c:pt>
                <c:pt idx="60">
                  <c:v>107.73888201541547</c:v>
                </c:pt>
                <c:pt idx="61">
                  <c:v>106.70966306638832</c:v>
                </c:pt>
                <c:pt idx="62">
                  <c:v>105.67846485015161</c:v>
                </c:pt>
                <c:pt idx="63">
                  <c:v>104.64528356042194</c:v>
                </c:pt>
                <c:pt idx="64">
                  <c:v>103.61011538359685</c:v>
                </c:pt>
                <c:pt idx="65">
                  <c:v>102.57295649873925</c:v>
                </c:pt>
                <c:pt idx="66">
                  <c:v>101.53380307756458</c:v>
                </c:pt>
                <c:pt idx="67">
                  <c:v>100.49265128442619</c:v>
                </c:pt>
                <c:pt idx="68">
                  <c:v>99.449497276301031</c:v>
                </c:pt>
                <c:pt idx="69">
                  <c:v>98.40433720277565</c:v>
                </c:pt>
                <c:pt idx="70">
                  <c:v>97.357167206031818</c:v>
                </c:pt>
                <c:pt idx="71">
                  <c:v>96.307983420832784</c:v>
                </c:pt>
                <c:pt idx="72">
                  <c:v>95.256781974508385</c:v>
                </c:pt>
                <c:pt idx="73">
                  <c:v>94.203558986940948</c:v>
                </c:pt>
                <c:pt idx="74">
                  <c:v>93.148310570551416</c:v>
                </c:pt>
                <c:pt idx="75">
                  <c:v>92.091032830284234</c:v>
                </c:pt>
                <c:pt idx="76">
                  <c:v>91.031721863593361</c:v>
                </c:pt>
                <c:pt idx="77">
                  <c:v>89.97037376042806</c:v>
                </c:pt>
                <c:pt idx="78">
                  <c:v>88.906984603218348</c:v>
                </c:pt>
                <c:pt idx="79">
                  <c:v>87.841550466860099</c:v>
                </c:pt>
                <c:pt idx="80">
                  <c:v>86.774067418701065</c:v>
                </c:pt>
                <c:pt idx="81">
                  <c:v>85.704531518526323</c:v>
                </c:pt>
                <c:pt idx="82">
                  <c:v>84.632938818543721</c:v>
                </c:pt>
                <c:pt idx="83">
                  <c:v>83.559285363368758</c:v>
                </c:pt>
                <c:pt idx="84">
                  <c:v>82.483567190010604</c:v>
                </c:pt>
                <c:pt idx="85">
                  <c:v>81.405780327857769</c:v>
                </c:pt>
                <c:pt idx="86">
                  <c:v>80.325920798662196</c:v>
                </c:pt>
                <c:pt idx="87">
                  <c:v>79.243984616525836</c:v>
                </c:pt>
                <c:pt idx="88">
                  <c:v>78.159967787885535</c:v>
                </c:pt>
                <c:pt idx="89">
                  <c:v>77.073866311497682</c:v>
                </c:pt>
                <c:pt idx="90">
                  <c:v>75.985676178424683</c:v>
                </c:pt>
                <c:pt idx="91">
                  <c:v>74.895393372018589</c:v>
                </c:pt>
                <c:pt idx="92">
                  <c:v>73.803013867908021</c:v>
                </c:pt>
                <c:pt idx="93">
                  <c:v>72.708533633981801</c:v>
                </c:pt>
                <c:pt idx="94">
                  <c:v>71.611948630375082</c:v>
                </c:pt>
                <c:pt idx="95">
                  <c:v>70.513254809453429</c:v>
                </c:pt>
                <c:pt idx="96">
                  <c:v>69.412448115799521</c:v>
                </c:pt>
                <c:pt idx="97">
                  <c:v>68.309524486196096</c:v>
                </c:pt>
                <c:pt idx="98">
                  <c:v>67.204479849612881</c:v>
                </c:pt>
                <c:pt idx="99">
                  <c:v>66.097310127189985</c:v>
                </c:pt>
                <c:pt idx="100">
                  <c:v>64.988011232223812</c:v>
                </c:pt>
                <c:pt idx="101">
                  <c:v>63.876579070152047</c:v>
                </c:pt>
                <c:pt idx="102">
                  <c:v>62.763009538537972</c:v>
                </c:pt>
                <c:pt idx="103">
                  <c:v>61.647298527055341</c:v>
                </c:pt>
                <c:pt idx="104">
                  <c:v>60.529441917473605</c:v>
                </c:pt>
                <c:pt idx="105">
                  <c:v>59.409435583642789</c:v>
                </c:pt>
                <c:pt idx="106">
                  <c:v>58.287275391477465</c:v>
                </c:pt>
                <c:pt idx="107">
                  <c:v>57.162957198942763</c:v>
                </c:pt>
                <c:pt idx="108">
                  <c:v>56.03647685603778</c:v>
                </c:pt>
                <c:pt idx="109">
                  <c:v>54.907830204781021</c:v>
                </c:pt>
                <c:pt idx="110">
                  <c:v>53.777013079194944</c:v>
                </c:pt>
                <c:pt idx="111">
                  <c:v>52.644021305290494</c:v>
                </c:pt>
                <c:pt idx="112">
                  <c:v>51.508850701051642</c:v>
                </c:pt>
                <c:pt idx="113">
                  <c:v>50.371497076419928</c:v>
                </c:pt>
                <c:pt idx="114">
                  <c:v>49.231956233279334</c:v>
                </c:pt>
                <c:pt idx="115">
                  <c:v>48.090223965440373</c:v>
                </c:pt>
                <c:pt idx="116">
                  <c:v>46.946296058624739</c:v>
                </c:pt>
                <c:pt idx="117">
                  <c:v>45.80016829044996</c:v>
                </c:pt>
                <c:pt idx="118">
                  <c:v>44.651836430413255</c:v>
                </c:pt>
                <c:pt idx="119">
                  <c:v>43.501296239876524</c:v>
                </c:pt>
                <c:pt idx="120">
                  <c:v>42.348543472050437</c:v>
                </c:pt>
                <c:pt idx="121">
                  <c:v>41.193573871978288</c:v>
                </c:pt>
                <c:pt idx="122">
                  <c:v>40.036383176521554</c:v>
                </c:pt>
                <c:pt idx="123">
                  <c:v>38.876967114342619</c:v>
                </c:pt>
                <c:pt idx="124">
                  <c:v>37.715321405890222</c:v>
                </c:pt>
                <c:pt idx="125">
                  <c:v>36.551441763383309</c:v>
                </c:pt>
                <c:pt idx="126">
                  <c:v>35.385323890794666</c:v>
                </c:pt>
                <c:pt idx="127">
                  <c:v>34.216963483835457</c:v>
                </c:pt>
                <c:pt idx="128">
                  <c:v>33.046356229939988</c:v>
                </c:pt>
                <c:pt idx="129">
                  <c:v>31.87349780824843</c:v>
                </c:pt>
                <c:pt idx="130">
                  <c:v>30.698383889592037</c:v>
                </c:pt>
                <c:pt idx="131">
                  <c:v>29.521010136476775</c:v>
                </c:pt>
                <c:pt idx="132">
                  <c:v>28.341372203067067</c:v>
                </c:pt>
                <c:pt idx="133">
                  <c:v>27.159465735169988</c:v>
                </c:pt>
                <c:pt idx="134">
                  <c:v>25.975286370219351</c:v>
                </c:pt>
                <c:pt idx="135">
                  <c:v>24.788829737259107</c:v>
                </c:pt>
                <c:pt idx="136">
                  <c:v>23.600091456927885</c:v>
                </c:pt>
                <c:pt idx="137">
                  <c:v>22.409067141442051</c:v>
                </c:pt>
                <c:pt idx="138">
                  <c:v>21.215752394580363</c:v>
                </c:pt>
                <c:pt idx="139">
                  <c:v>20.020142811666915</c:v>
                </c:pt>
                <c:pt idx="140">
                  <c:v>18.822233979555563</c:v>
                </c:pt>
                <c:pt idx="141">
                  <c:v>17.622021476613213</c:v>
                </c:pt>
                <c:pt idx="142">
                  <c:v>16.419500872703793</c:v>
                </c:pt>
                <c:pt idx="143">
                  <c:v>15.214667729171538</c:v>
                </c:pt>
                <c:pt idx="144">
                  <c:v>14.00751759882462</c:v>
                </c:pt>
                <c:pt idx="145">
                  <c:v>12.798046025919461</c:v>
                </c:pt>
                <c:pt idx="146">
                  <c:v>11.586248546143224</c:v>
                </c:pt>
                <c:pt idx="147">
                  <c:v>10.37212068659835</c:v>
                </c:pt>
                <c:pt idx="148">
                  <c:v>9.1556579657849397</c:v>
                </c:pt>
                <c:pt idx="149">
                  <c:v>7.9368558935854026</c:v>
                </c:pt>
                <c:pt idx="150">
                  <c:v>6.7157099712470654</c:v>
                </c:pt>
                <c:pt idx="151">
                  <c:v>5.4922156913658</c:v>
                </c:pt>
                <c:pt idx="152">
                  <c:v>4.2663685378693117</c:v>
                </c:pt>
                <c:pt idx="153">
                  <c:v>3.0381639860006544</c:v>
                </c:pt>
                <c:pt idx="154">
                  <c:v>1.8075975023015189</c:v>
                </c:pt>
                <c:pt idx="155">
                  <c:v>0.57466454459540728</c:v>
                </c:pt>
                <c:pt idx="156">
                  <c:v>-0.66063943802942049</c:v>
                </c:pt>
                <c:pt idx="157">
                  <c:v>-0.66190989848723802</c:v>
                </c:pt>
                <c:pt idx="158">
                  <c:v>-0.6631828021381807</c:v>
                </c:pt>
                <c:pt idx="159">
                  <c:v>-0.66445815368081185</c:v>
                </c:pt>
                <c:pt idx="160">
                  <c:v>-0.66573595782233497</c:v>
                </c:pt>
                <c:pt idx="161">
                  <c:v>-0.66701621927961696</c:v>
                </c:pt>
                <c:pt idx="162">
                  <c:v>-0.66829894277827862</c:v>
                </c:pt>
                <c:pt idx="163">
                  <c:v>-0.66958413305292197</c:v>
                </c:pt>
                <c:pt idx="164">
                  <c:v>-0.67087179484735771</c:v>
                </c:pt>
                <c:pt idx="165">
                  <c:v>-0.67216193291437776</c:v>
                </c:pt>
                <c:pt idx="166">
                  <c:v>-0.67345455201609639</c:v>
                </c:pt>
                <c:pt idx="167">
                  <c:v>-0.67474965692383648</c:v>
                </c:pt>
                <c:pt idx="168">
                  <c:v>-0.6760472524179022</c:v>
                </c:pt>
                <c:pt idx="169">
                  <c:v>-0.6773473432880337</c:v>
                </c:pt>
                <c:pt idx="170">
                  <c:v>-0.67864993433283871</c:v>
                </c:pt>
                <c:pt idx="171">
                  <c:v>-0.67995503036047467</c:v>
                </c:pt>
                <c:pt idx="172">
                  <c:v>-0.68126263618808025</c:v>
                </c:pt>
                <c:pt idx="173">
                  <c:v>-0.68257275664234385</c:v>
                </c:pt>
                <c:pt idx="174">
                  <c:v>-0.68388539655904879</c:v>
                </c:pt>
                <c:pt idx="175">
                  <c:v>-0.68520056078318703</c:v>
                </c:pt>
                <c:pt idx="176">
                  <c:v>-0.68651825416930023</c:v>
                </c:pt>
                <c:pt idx="177">
                  <c:v>-0.68783848158113869</c:v>
                </c:pt>
                <c:pt idx="178">
                  <c:v>-0.68916124789177502</c:v>
                </c:pt>
                <c:pt idx="179">
                  <c:v>-0.69048655798383152</c:v>
                </c:pt>
                <c:pt idx="180">
                  <c:v>-0.69181441674925281</c:v>
                </c:pt>
                <c:pt idx="181">
                  <c:v>-0.69314482908907848</c:v>
                </c:pt>
                <c:pt idx="182">
                  <c:v>-0.69447779991423886</c:v>
                </c:pt>
                <c:pt idx="183">
                  <c:v>-0.69581333414475921</c:v>
                </c:pt>
                <c:pt idx="184">
                  <c:v>-0.69715143671055557</c:v>
                </c:pt>
                <c:pt idx="185">
                  <c:v>-0.69849211255029786</c:v>
                </c:pt>
                <c:pt idx="186">
                  <c:v>-0.69983536661288781</c:v>
                </c:pt>
                <c:pt idx="187">
                  <c:v>-0.70118120385643579</c:v>
                </c:pt>
                <c:pt idx="188">
                  <c:v>-0.70252962924860185</c:v>
                </c:pt>
                <c:pt idx="189">
                  <c:v>-0.7038806477662547</c:v>
                </c:pt>
                <c:pt idx="190">
                  <c:v>-0.70523426439660852</c:v>
                </c:pt>
                <c:pt idx="191">
                  <c:v>-0.7065904841357451</c:v>
                </c:pt>
                <c:pt idx="192">
                  <c:v>-0.70794931198986433</c:v>
                </c:pt>
                <c:pt idx="193">
                  <c:v>-0.70931075297448842</c:v>
                </c:pt>
                <c:pt idx="194">
                  <c:v>-0.71067481211480299</c:v>
                </c:pt>
                <c:pt idx="195">
                  <c:v>-0.7120414944457707</c:v>
                </c:pt>
                <c:pt idx="196">
                  <c:v>-0.71341080501201759</c:v>
                </c:pt>
                <c:pt idx="197">
                  <c:v>-0.71478274886794679</c:v>
                </c:pt>
                <c:pt idx="198">
                  <c:v>-0.71615733107717006</c:v>
                </c:pt>
                <c:pt idx="199">
                  <c:v>-0.71753455671398569</c:v>
                </c:pt>
                <c:pt idx="200">
                  <c:v>-0.71891443086144591</c:v>
                </c:pt>
                <c:pt idx="201">
                  <c:v>-0.72029695861317578</c:v>
                </c:pt>
                <c:pt idx="202">
                  <c:v>-0.72168214507200901</c:v>
                </c:pt>
                <c:pt idx="203">
                  <c:v>-0.72306999535101113</c:v>
                </c:pt>
                <c:pt idx="204">
                  <c:v>-0.72446051457291105</c:v>
                </c:pt>
                <c:pt idx="205">
                  <c:v>-0.72585370787010106</c:v>
                </c:pt>
                <c:pt idx="206">
                  <c:v>-0.72724958038520526</c:v>
                </c:pt>
                <c:pt idx="207">
                  <c:v>-0.72864813727051114</c:v>
                </c:pt>
                <c:pt idx="208">
                  <c:v>-0.73004938368842431</c:v>
                </c:pt>
                <c:pt idx="209">
                  <c:v>-0.73145332481090009</c:v>
                </c:pt>
                <c:pt idx="210">
                  <c:v>-0.73285996582012558</c:v>
                </c:pt>
                <c:pt idx="211">
                  <c:v>-0.73426931190817868</c:v>
                </c:pt>
                <c:pt idx="212">
                  <c:v>-0.7356813682771417</c:v>
                </c:pt>
                <c:pt idx="213">
                  <c:v>-0.73709614013932878</c:v>
                </c:pt>
                <c:pt idx="214">
                  <c:v>-0.73851363271649006</c:v>
                </c:pt>
                <c:pt idx="215">
                  <c:v>-0.73993385124106226</c:v>
                </c:pt>
                <c:pt idx="216">
                  <c:v>-0.74135680095491807</c:v>
                </c:pt>
                <c:pt idx="217">
                  <c:v>-0.7427824871105031</c:v>
                </c:pt>
                <c:pt idx="218">
                  <c:v>-0.74421091497038105</c:v>
                </c:pt>
                <c:pt idx="219">
                  <c:v>-0.74564208980677904</c:v>
                </c:pt>
                <c:pt idx="220">
                  <c:v>-0.74707601690261072</c:v>
                </c:pt>
                <c:pt idx="221">
                  <c:v>-0.74851270155056682</c:v>
                </c:pt>
                <c:pt idx="222">
                  <c:v>-0.74995214905356988</c:v>
                </c:pt>
                <c:pt idx="223">
                  <c:v>-0.75139436472477428</c:v>
                </c:pt>
                <c:pt idx="224">
                  <c:v>-0.75283935388767986</c:v>
                </c:pt>
                <c:pt idx="225">
                  <c:v>-0.75428712187590463</c:v>
                </c:pt>
                <c:pt idx="226">
                  <c:v>-0.75573767403341208</c:v>
                </c:pt>
                <c:pt idx="227">
                  <c:v>-0.75719101571428382</c:v>
                </c:pt>
                <c:pt idx="228">
                  <c:v>-0.7586471522828333</c:v>
                </c:pt>
                <c:pt idx="229">
                  <c:v>-0.76010608911417421</c:v>
                </c:pt>
                <c:pt idx="230">
                  <c:v>-0.7615678315931973</c:v>
                </c:pt>
                <c:pt idx="231">
                  <c:v>-0.76303238511559357</c:v>
                </c:pt>
                <c:pt idx="232">
                  <c:v>-0.76449975508694479</c:v>
                </c:pt>
                <c:pt idx="233">
                  <c:v>-0.76596994692363296</c:v>
                </c:pt>
                <c:pt idx="234">
                  <c:v>-0.7674429660523856</c:v>
                </c:pt>
                <c:pt idx="235">
                  <c:v>-0.76891881791016203</c:v>
                </c:pt>
                <c:pt idx="236">
                  <c:v>-0.77039750794460815</c:v>
                </c:pt>
                <c:pt idx="237">
                  <c:v>-0.77187904161371534</c:v>
                </c:pt>
                <c:pt idx="238">
                  <c:v>-0.77336342438604788</c:v>
                </c:pt>
                <c:pt idx="239">
                  <c:v>-0.77485066174062922</c:v>
                </c:pt>
                <c:pt idx="240">
                  <c:v>-0.77634075916716938</c:v>
                </c:pt>
                <c:pt idx="241">
                  <c:v>-0.7778337221656102</c:v>
                </c:pt>
                <c:pt idx="242">
                  <c:v>-0.77932955624669376</c:v>
                </c:pt>
                <c:pt idx="243">
                  <c:v>-0.7808282669318487</c:v>
                </c:pt>
                <c:pt idx="244">
                  <c:v>-0.78232985975284919</c:v>
                </c:pt>
                <c:pt idx="245">
                  <c:v>-0.7838343402523833</c:v>
                </c:pt>
                <c:pt idx="246">
                  <c:v>-0.78534171398348462</c:v>
                </c:pt>
                <c:pt idx="247">
                  <c:v>-0.78685198651044175</c:v>
                </c:pt>
                <c:pt idx="248">
                  <c:v>-0.7883651634075477</c:v>
                </c:pt>
                <c:pt idx="249">
                  <c:v>-0.7898812502603505</c:v>
                </c:pt>
                <c:pt idx="250">
                  <c:v>-0.79140025266462999</c:v>
                </c:pt>
                <c:pt idx="251">
                  <c:v>-0.79292217622742101</c:v>
                </c:pt>
                <c:pt idx="252">
                  <c:v>-0.79444702656633126</c:v>
                </c:pt>
                <c:pt idx="253">
                  <c:v>-0.79597480930976872</c:v>
                </c:pt>
                <c:pt idx="254">
                  <c:v>-0.7975055300968279</c:v>
                </c:pt>
                <c:pt idx="255">
                  <c:v>-0.79903919457785832</c:v>
                </c:pt>
                <c:pt idx="256">
                  <c:v>-0.80057580841366871</c:v>
                </c:pt>
                <c:pt idx="257">
                  <c:v>-0.8021153772759817</c:v>
                </c:pt>
                <c:pt idx="258">
                  <c:v>-0.80365790684754757</c:v>
                </c:pt>
                <c:pt idx="259">
                  <c:v>-0.80520340282237157</c:v>
                </c:pt>
                <c:pt idx="260">
                  <c:v>-0.80675187090457712</c:v>
                </c:pt>
                <c:pt idx="261">
                  <c:v>-0.80830331681022471</c:v>
                </c:pt>
                <c:pt idx="262">
                  <c:v>-0.80985774626560669</c:v>
                </c:pt>
                <c:pt idx="263">
                  <c:v>-0.81141516500849775</c:v>
                </c:pt>
                <c:pt idx="264">
                  <c:v>-0.81297557878735915</c:v>
                </c:pt>
                <c:pt idx="265">
                  <c:v>-0.81453899336179347</c:v>
                </c:pt>
                <c:pt idx="266">
                  <c:v>-0.81610541450288565</c:v>
                </c:pt>
                <c:pt idx="267">
                  <c:v>-0.81767484799240719</c:v>
                </c:pt>
                <c:pt idx="268">
                  <c:v>-0.81924729962315723</c:v>
                </c:pt>
                <c:pt idx="269">
                  <c:v>-0.82082277519941726</c:v>
                </c:pt>
                <c:pt idx="270">
                  <c:v>-0.82240128053626904</c:v>
                </c:pt>
                <c:pt idx="271">
                  <c:v>-0.82398282146039037</c:v>
                </c:pt>
                <c:pt idx="272">
                  <c:v>-0.82556740380948668</c:v>
                </c:pt>
                <c:pt idx="273">
                  <c:v>-0.82715503343217733</c:v>
                </c:pt>
                <c:pt idx="274">
                  <c:v>-0.82874571618867776</c:v>
                </c:pt>
                <c:pt idx="275">
                  <c:v>-0.83033945795068576</c:v>
                </c:pt>
                <c:pt idx="276">
                  <c:v>-0.83193626460047199</c:v>
                </c:pt>
                <c:pt idx="277">
                  <c:v>-0.83353614203235793</c:v>
                </c:pt>
                <c:pt idx="278">
                  <c:v>-0.835139096151579</c:v>
                </c:pt>
                <c:pt idx="279">
                  <c:v>-0.83674513287496666</c:v>
                </c:pt>
                <c:pt idx="280">
                  <c:v>-0.83835425813049369</c:v>
                </c:pt>
                <c:pt idx="281">
                  <c:v>-0.83996647785772893</c:v>
                </c:pt>
                <c:pt idx="282">
                  <c:v>-0.8415817980076099</c:v>
                </c:pt>
                <c:pt idx="283">
                  <c:v>-0.84320022454210175</c:v>
                </c:pt>
                <c:pt idx="284">
                  <c:v>-0.84482176343544779</c:v>
                </c:pt>
                <c:pt idx="285">
                  <c:v>-0.84644642067280529</c:v>
                </c:pt>
                <c:pt idx="286">
                  <c:v>-0.84807420225115493</c:v>
                </c:pt>
                <c:pt idx="287">
                  <c:v>-0.84970511417850503</c:v>
                </c:pt>
                <c:pt idx="288">
                  <c:v>-0.85133916247502839</c:v>
                </c:pt>
                <c:pt idx="289">
                  <c:v>-0.85297635317215281</c:v>
                </c:pt>
                <c:pt idx="290">
                  <c:v>-0.85461669231290216</c:v>
                </c:pt>
                <c:pt idx="291">
                  <c:v>-0.85626018595189635</c:v>
                </c:pt>
                <c:pt idx="292">
                  <c:v>-0.85790684015569241</c:v>
                </c:pt>
                <c:pt idx="293">
                  <c:v>-0.85955666100210237</c:v>
                </c:pt>
                <c:pt idx="294">
                  <c:v>-0.86120965458098908</c:v>
                </c:pt>
                <c:pt idx="295">
                  <c:v>-0.86286582699369774</c:v>
                </c:pt>
                <c:pt idx="296">
                  <c:v>-0.86452518435328329</c:v>
                </c:pt>
                <c:pt idx="297">
                  <c:v>-0.86618773278462413</c:v>
                </c:pt>
                <c:pt idx="298">
                  <c:v>-0.86785347842453575</c:v>
                </c:pt>
                <c:pt idx="299">
                  <c:v>-0.8695224274215434</c:v>
                </c:pt>
                <c:pt idx="300">
                  <c:v>-0.87119458593588206</c:v>
                </c:pt>
                <c:pt idx="301">
                  <c:v>-0.87286996013949647</c:v>
                </c:pt>
                <c:pt idx="302">
                  <c:v>-0.87454855621672323</c:v>
                </c:pt>
                <c:pt idx="303">
                  <c:v>-0.8762303803633813</c:v>
                </c:pt>
                <c:pt idx="304">
                  <c:v>-0.87791543878722678</c:v>
                </c:pt>
                <c:pt idx="305">
                  <c:v>-0.87960373770783917</c:v>
                </c:pt>
                <c:pt idx="306">
                  <c:v>-0.88129528335741725</c:v>
                </c:pt>
                <c:pt idx="307">
                  <c:v>-0.88299008197930107</c:v>
                </c:pt>
                <c:pt idx="308">
                  <c:v>-0.88468813982922256</c:v>
                </c:pt>
                <c:pt idx="309">
                  <c:v>-0.88638946317507816</c:v>
                </c:pt>
                <c:pt idx="310">
                  <c:v>-0.88809405829647403</c:v>
                </c:pt>
                <c:pt idx="311">
                  <c:v>-0.88980193148563558</c:v>
                </c:pt>
                <c:pt idx="312">
                  <c:v>-0.89151308904615689</c:v>
                </c:pt>
                <c:pt idx="313">
                  <c:v>-0.89322753729436499</c:v>
                </c:pt>
                <c:pt idx="314">
                  <c:v>-0.89494528255841033</c:v>
                </c:pt>
                <c:pt idx="315">
                  <c:v>-0.89666633117872152</c:v>
                </c:pt>
                <c:pt idx="316">
                  <c:v>-0.89839068950777801</c:v>
                </c:pt>
                <c:pt idx="317">
                  <c:v>-0.90011836391079214</c:v>
                </c:pt>
                <c:pt idx="318">
                  <c:v>-0.90184936076445865</c:v>
                </c:pt>
                <c:pt idx="319">
                  <c:v>-0.90358368645820519</c:v>
                </c:pt>
                <c:pt idx="320">
                  <c:v>-0.90532134739362391</c:v>
                </c:pt>
                <c:pt idx="321">
                  <c:v>-0.90706234998492619</c:v>
                </c:pt>
                <c:pt idx="322">
                  <c:v>-0.90880670065791946</c:v>
                </c:pt>
                <c:pt idx="323">
                  <c:v>-0.91055440585148517</c:v>
                </c:pt>
                <c:pt idx="324">
                  <c:v>-0.91230547201644185</c:v>
                </c:pt>
                <c:pt idx="325">
                  <c:v>-0.91405990561645467</c:v>
                </c:pt>
                <c:pt idx="326">
                  <c:v>-0.91581771312735327</c:v>
                </c:pt>
                <c:pt idx="327">
                  <c:v>-0.91757890103724549</c:v>
                </c:pt>
                <c:pt idx="328">
                  <c:v>-0.91934347584685838</c:v>
                </c:pt>
                <c:pt idx="329">
                  <c:v>-0.92111144406965195</c:v>
                </c:pt>
                <c:pt idx="330">
                  <c:v>-0.92288281223136437</c:v>
                </c:pt>
                <c:pt idx="331">
                  <c:v>-0.92465758687023936</c:v>
                </c:pt>
                <c:pt idx="332">
                  <c:v>-0.92643577453725356</c:v>
                </c:pt>
                <c:pt idx="333">
                  <c:v>-0.9282173817958892</c:v>
                </c:pt>
                <c:pt idx="334">
                  <c:v>-0.93000241522258875</c:v>
                </c:pt>
                <c:pt idx="335">
                  <c:v>-0.93179088140561817</c:v>
                </c:pt>
                <c:pt idx="336">
                  <c:v>-0.9335827869467721</c:v>
                </c:pt>
                <c:pt idx="337">
                  <c:v>-0.93537813846012341</c:v>
                </c:pt>
                <c:pt idx="338">
                  <c:v>-0.93717694257247786</c:v>
                </c:pt>
                <c:pt idx="339">
                  <c:v>-0.93897920592360151</c:v>
                </c:pt>
                <c:pt idx="340">
                  <c:v>-0.94078493516565231</c:v>
                </c:pt>
                <c:pt idx="341">
                  <c:v>-0.94259413696408956</c:v>
                </c:pt>
                <c:pt idx="342">
                  <c:v>-0.9444068179967644</c:v>
                </c:pt>
                <c:pt idx="343">
                  <c:v>-0.94622298495448831</c:v>
                </c:pt>
                <c:pt idx="344">
                  <c:v>-0.94804264454091935</c:v>
                </c:pt>
                <c:pt idx="345">
                  <c:v>-0.94986580347267591</c:v>
                </c:pt>
                <c:pt idx="346">
                  <c:v>-0.95169246847945033</c:v>
                </c:pt>
                <c:pt idx="347">
                  <c:v>-0.95352264630332684</c:v>
                </c:pt>
                <c:pt idx="348">
                  <c:v>-0.95535634370003208</c:v>
                </c:pt>
                <c:pt idx="349">
                  <c:v>-0.95719356743791195</c:v>
                </c:pt>
                <c:pt idx="350">
                  <c:v>-0.95903432429838631</c:v>
                </c:pt>
                <c:pt idx="351">
                  <c:v>-0.96087862107583533</c:v>
                </c:pt>
                <c:pt idx="352">
                  <c:v>-0.96272646457794053</c:v>
                </c:pt>
                <c:pt idx="353">
                  <c:v>-0.96457786162511638</c:v>
                </c:pt>
                <c:pt idx="354">
                  <c:v>-0.96643281905141976</c:v>
                </c:pt>
                <c:pt idx="355">
                  <c:v>-0.96829134370341308</c:v>
                </c:pt>
                <c:pt idx="356">
                  <c:v>-0.97015344244130119</c:v>
                </c:pt>
                <c:pt idx="357">
                  <c:v>-0.97201912213836295</c:v>
                </c:pt>
                <c:pt idx="358">
                  <c:v>-0.97388838968095115</c:v>
                </c:pt>
                <c:pt idx="359">
                  <c:v>-0.97576125196883368</c:v>
                </c:pt>
                <c:pt idx="360">
                  <c:v>-0.97763771591496607</c:v>
                </c:pt>
                <c:pt idx="361">
                  <c:v>-0.97951778844560522</c:v>
                </c:pt>
                <c:pt idx="362">
                  <c:v>-0.98140147650042309</c:v>
                </c:pt>
                <c:pt idx="363">
                  <c:v>-0.98328878703205191</c:v>
                </c:pt>
                <c:pt idx="364">
                  <c:v>-0.98517972700710743</c:v>
                </c:pt>
                <c:pt idx="365">
                  <c:v>-0.98707430340516567</c:v>
                </c:pt>
                <c:pt idx="366">
                  <c:v>-0.98897252321944507</c:v>
                </c:pt>
                <c:pt idx="367">
                  <c:v>-0.99087439345635175</c:v>
                </c:pt>
                <c:pt idx="368">
                  <c:v>-0.99277992113593427</c:v>
                </c:pt>
                <c:pt idx="369">
                  <c:v>-0.99468911329211096</c:v>
                </c:pt>
                <c:pt idx="370">
                  <c:v>-0.99660197697153308</c:v>
                </c:pt>
                <c:pt idx="371">
                  <c:v>-0.99851851923483537</c:v>
                </c:pt>
                <c:pt idx="372">
                  <c:v>-1.0004387471564087</c:v>
                </c:pt>
                <c:pt idx="373">
                  <c:v>-1.0023626678240589</c:v>
                </c:pt>
                <c:pt idx="374">
                  <c:v>-1.0042902883391207</c:v>
                </c:pt>
                <c:pt idx="375">
                  <c:v>-1.0062216158166848</c:v>
                </c:pt>
                <c:pt idx="376">
                  <c:v>-1.0081566573854843</c:v>
                </c:pt>
                <c:pt idx="377">
                  <c:v>-1.0100954201882359</c:v>
                </c:pt>
                <c:pt idx="378">
                  <c:v>-1.012037911380844</c:v>
                </c:pt>
                <c:pt idx="379">
                  <c:v>-1.0139841381335373</c:v>
                </c:pt>
                <c:pt idx="380">
                  <c:v>-1.0159341076299597</c:v>
                </c:pt>
                <c:pt idx="381">
                  <c:v>-1.0178878270678524</c:v>
                </c:pt>
                <c:pt idx="382">
                  <c:v>-1.0198453036582578</c:v>
                </c:pt>
                <c:pt idx="383">
                  <c:v>-1.0218065446268838</c:v>
                </c:pt>
                <c:pt idx="384">
                  <c:v>-1.0237715572126262</c:v>
                </c:pt>
                <c:pt idx="385">
                  <c:v>-1.025740348668819</c:v>
                </c:pt>
                <c:pt idx="386">
                  <c:v>-1.0277129262625522</c:v>
                </c:pt>
                <c:pt idx="387">
                  <c:v>-1.0296892972744445</c:v>
                </c:pt>
                <c:pt idx="388">
                  <c:v>-1.0316694690000077</c:v>
                </c:pt>
                <c:pt idx="389">
                  <c:v>-1.0336534487481686</c:v>
                </c:pt>
                <c:pt idx="390">
                  <c:v>-1.0356412438419511</c:v>
                </c:pt>
                <c:pt idx="391">
                  <c:v>-1.0376328616185901</c:v>
                </c:pt>
                <c:pt idx="392">
                  <c:v>-1.0396283094294176</c:v>
                </c:pt>
                <c:pt idx="393">
                  <c:v>-1.0416275946398628</c:v>
                </c:pt>
                <c:pt idx="394">
                  <c:v>-1.0436307246294518</c:v>
                </c:pt>
                <c:pt idx="395">
                  <c:v>-1.0456377067922631</c:v>
                </c:pt>
                <c:pt idx="396">
                  <c:v>-1.0476485485361309</c:v>
                </c:pt>
                <c:pt idx="397">
                  <c:v>-1.0496632572833278</c:v>
                </c:pt>
                <c:pt idx="398">
                  <c:v>-1.0516818404704509</c:v>
                </c:pt>
                <c:pt idx="399">
                  <c:v>-1.0537043055480808</c:v>
                </c:pt>
                <c:pt idx="400">
                  <c:v>-1.0557306599819185</c:v>
                </c:pt>
                <c:pt idx="401">
                  <c:v>-1.05776091125108</c:v>
                </c:pt>
                <c:pt idx="402">
                  <c:v>-1.0597950668496878</c:v>
                </c:pt>
                <c:pt idx="403">
                  <c:v>-1.0618331342858482</c:v>
                </c:pt>
                <c:pt idx="404">
                  <c:v>-1.0638751210824466</c:v>
                </c:pt>
                <c:pt idx="405">
                  <c:v>-1.0659210347769204</c:v>
                </c:pt>
                <c:pt idx="406">
                  <c:v>-1.0679708829206902</c:v>
                </c:pt>
                <c:pt idx="407">
                  <c:v>-1.0700246730801837</c:v>
                </c:pt>
                <c:pt idx="408">
                  <c:v>-1.0720824128361528</c:v>
                </c:pt>
                <c:pt idx="409">
                  <c:v>-1.0741441097837878</c:v>
                </c:pt>
                <c:pt idx="410">
                  <c:v>-1.0762097715333994</c:v>
                </c:pt>
                <c:pt idx="411">
                  <c:v>-1.0782794057093952</c:v>
                </c:pt>
                <c:pt idx="412">
                  <c:v>-1.080353019951076</c:v>
                </c:pt>
                <c:pt idx="413">
                  <c:v>-1.0824306219125219</c:v>
                </c:pt>
                <c:pt idx="414">
                  <c:v>-1.0845122192623649</c:v>
                </c:pt>
                <c:pt idx="415">
                  <c:v>-1.086597819684016</c:v>
                </c:pt>
                <c:pt idx="416">
                  <c:v>-1.0886874308757797</c:v>
                </c:pt>
                <c:pt idx="417">
                  <c:v>-1.0907810605505119</c:v>
                </c:pt>
                <c:pt idx="418">
                  <c:v>-1.092878716436303</c:v>
                </c:pt>
                <c:pt idx="419">
                  <c:v>-1.0949804062755675</c:v>
                </c:pt>
                <c:pt idx="420">
                  <c:v>-1.0970861378260679</c:v>
                </c:pt>
                <c:pt idx="421">
                  <c:v>-1.099195918860346</c:v>
                </c:pt>
                <c:pt idx="422">
                  <c:v>-1.1013097571658363</c:v>
                </c:pt>
                <c:pt idx="423">
                  <c:v>-1.1034276605449804</c:v>
                </c:pt>
                <c:pt idx="424">
                  <c:v>-1.1055496368153399</c:v>
                </c:pt>
                <c:pt idx="425">
                  <c:v>-1.1076756938091421</c:v>
                </c:pt>
                <c:pt idx="426">
                  <c:v>-1.1098058393741894</c:v>
                </c:pt>
                <c:pt idx="427">
                  <c:v>-1.1119400813729499</c:v>
                </c:pt>
                <c:pt idx="428">
                  <c:v>-1.1140784276832392</c:v>
                </c:pt>
                <c:pt idx="429">
                  <c:v>-1.1162208861978797</c:v>
                </c:pt>
                <c:pt idx="430">
                  <c:v>-1.1183674648251554</c:v>
                </c:pt>
                <c:pt idx="431">
                  <c:v>-1.1205181714882428</c:v>
                </c:pt>
                <c:pt idx="432">
                  <c:v>-1.1226730141257804</c:v>
                </c:pt>
                <c:pt idx="433">
                  <c:v>-1.1248320006914128</c:v>
                </c:pt>
                <c:pt idx="434">
                  <c:v>-1.1269951391542463</c:v>
                </c:pt>
                <c:pt idx="435">
                  <c:v>-1.129162437498735</c:v>
                </c:pt>
                <c:pt idx="436">
                  <c:v>-1.1313339037247943</c:v>
                </c:pt>
                <c:pt idx="437">
                  <c:v>-1.1335095458473461</c:v>
                </c:pt>
                <c:pt idx="438">
                  <c:v>-1.1356893718968877</c:v>
                </c:pt>
                <c:pt idx="439">
                  <c:v>-1.1378733899198323</c:v>
                </c:pt>
                <c:pt idx="440">
                  <c:v>-1.1400616079773727</c:v>
                </c:pt>
                <c:pt idx="441">
                  <c:v>-1.1422540341466174</c:v>
                </c:pt>
                <c:pt idx="442">
                  <c:v>-1.1444506765201368</c:v>
                </c:pt>
                <c:pt idx="443">
                  <c:v>-1.1466515432057349</c:v>
                </c:pt>
                <c:pt idx="444">
                  <c:v>-1.1488566423271322</c:v>
                </c:pt>
                <c:pt idx="445">
                  <c:v>-1.1510659820239653</c:v>
                </c:pt>
                <c:pt idx="446">
                  <c:v>-1.1532795704507635</c:v>
                </c:pt>
                <c:pt idx="447">
                  <c:v>-1.1554974157786546</c:v>
                </c:pt>
                <c:pt idx="448">
                  <c:v>-1.1577195261937732</c:v>
                </c:pt>
                <c:pt idx="449">
                  <c:v>-1.1599459098979423</c:v>
                </c:pt>
                <c:pt idx="450">
                  <c:v>-1.1621765751093562</c:v>
                </c:pt>
                <c:pt idx="451">
                  <c:v>-1.164411530061443</c:v>
                </c:pt>
                <c:pt idx="452">
                  <c:v>-1.1666507830038881</c:v>
                </c:pt>
                <c:pt idx="453">
                  <c:v>-1.168894342201952</c:v>
                </c:pt>
                <c:pt idx="454">
                  <c:v>-1.1711422159369249</c:v>
                </c:pt>
                <c:pt idx="455">
                  <c:v>-1.1733944125060134</c:v>
                </c:pt>
                <c:pt idx="456">
                  <c:v>-1.1756509402224538</c:v>
                </c:pt>
                <c:pt idx="457">
                  <c:v>-1.1779118074151711</c:v>
                </c:pt>
                <c:pt idx="458">
                  <c:v>-1.1801770224293477</c:v>
                </c:pt>
                <c:pt idx="459">
                  <c:v>-1.1824465936264232</c:v>
                </c:pt>
                <c:pt idx="460">
                  <c:v>-1.1847205293834122</c:v>
                </c:pt>
                <c:pt idx="461">
                  <c:v>-1.1869988380938139</c:v>
                </c:pt>
                <c:pt idx="462">
                  <c:v>-1.1892815281670437</c:v>
                </c:pt>
                <c:pt idx="463">
                  <c:v>-1.1915686080288879</c:v>
                </c:pt>
                <c:pt idx="464">
                  <c:v>-1.1938600861212763</c:v>
                </c:pt>
                <c:pt idx="465">
                  <c:v>-1.1961559709022822</c:v>
                </c:pt>
                <c:pt idx="466">
                  <c:v>-1.1984562708464637</c:v>
                </c:pt>
                <c:pt idx="467">
                  <c:v>-1.2007609944440674</c:v>
                </c:pt>
                <c:pt idx="468">
                  <c:v>-1.2030701502027341</c:v>
                </c:pt>
                <c:pt idx="469">
                  <c:v>-1.2053837466454524</c:v>
                </c:pt>
                <c:pt idx="470">
                  <c:v>-1.2077017923120366</c:v>
                </c:pt>
                <c:pt idx="471">
                  <c:v>-1.2100242957587852</c:v>
                </c:pt>
                <c:pt idx="472">
                  <c:v>-1.2123512655583681</c:v>
                </c:pt>
                <c:pt idx="473">
                  <c:v>-1.2146827102998259</c:v>
                </c:pt>
                <c:pt idx="474">
                  <c:v>-1.217018638588911</c:v>
                </c:pt>
                <c:pt idx="475">
                  <c:v>-1.2193590590476333</c:v>
                </c:pt>
                <c:pt idx="476">
                  <c:v>-1.2217039803151692</c:v>
                </c:pt>
                <c:pt idx="477">
                  <c:v>-1.2240534110463841</c:v>
                </c:pt>
                <c:pt idx="478">
                  <c:v>-1.2264073599138783</c:v>
                </c:pt>
                <c:pt idx="479">
                  <c:v>-1.2287658356060547</c:v>
                </c:pt>
                <c:pt idx="480">
                  <c:v>-1.2311288468282555</c:v>
                </c:pt>
                <c:pt idx="481">
                  <c:v>-1.2334964023029897</c:v>
                </c:pt>
                <c:pt idx="482">
                  <c:v>-1.2358685107690235</c:v>
                </c:pt>
                <c:pt idx="483">
                  <c:v>-1.2382451809820623</c:v>
                </c:pt>
                <c:pt idx="484">
                  <c:v>-1.2406264217146372</c:v>
                </c:pt>
                <c:pt idx="485">
                  <c:v>-1.2430122417563325</c:v>
                </c:pt>
                <c:pt idx="486">
                  <c:v>-1.245402649913558</c:v>
                </c:pt>
                <c:pt idx="487">
                  <c:v>-1.2477976550095491</c:v>
                </c:pt>
                <c:pt idx="488">
                  <c:v>-1.2501972658844807</c:v>
                </c:pt>
                <c:pt idx="489">
                  <c:v>-1.2526014913959216</c:v>
                </c:pt>
                <c:pt idx="490">
                  <c:v>-1.255010340417698</c:v>
                </c:pt>
                <c:pt idx="491">
                  <c:v>-1.2574238218417122</c:v>
                </c:pt>
                <c:pt idx="492">
                  <c:v>-1.2598419445758964</c:v>
                </c:pt>
                <c:pt idx="493">
                  <c:v>-1.2622647175462589</c:v>
                </c:pt>
                <c:pt idx="494">
                  <c:v>-1.2646921496954064</c:v>
                </c:pt>
                <c:pt idx="495">
                  <c:v>-1.2671242499833397</c:v>
                </c:pt>
                <c:pt idx="496">
                  <c:v>-1.2695610273872262</c:v>
                </c:pt>
                <c:pt idx="497">
                  <c:v>-1.2720024909014001</c:v>
                </c:pt>
                <c:pt idx="498">
                  <c:v>-1.2744486495377032</c:v>
                </c:pt>
                <c:pt idx="499">
                  <c:v>-1.276899512325258</c:v>
                </c:pt>
                <c:pt idx="500">
                  <c:v>-1.2793550883104672</c:v>
                </c:pt>
                <c:pt idx="501">
                  <c:v>-1.2818153865573549</c:v>
                </c:pt>
                <c:pt idx="502">
                  <c:v>-1.2842804161467711</c:v>
                </c:pt>
                <c:pt idx="503">
                  <c:v>-1.2867501861778692</c:v>
                </c:pt>
                <c:pt idx="504">
                  <c:v>-1.2892247057667419</c:v>
                </c:pt>
                <c:pt idx="505">
                  <c:v>-1.2917039840469897</c:v>
                </c:pt>
                <c:pt idx="506">
                  <c:v>-1.2941880301701758</c:v>
                </c:pt>
                <c:pt idx="507">
                  <c:v>-1.2966768533051436</c:v>
                </c:pt>
                <c:pt idx="508">
                  <c:v>-1.2991704626384717</c:v>
                </c:pt>
                <c:pt idx="509">
                  <c:v>-1.3016688673743602</c:v>
                </c:pt>
                <c:pt idx="510">
                  <c:v>-1.3041720767345168</c:v>
                </c:pt>
                <c:pt idx="511">
                  <c:v>-1.3066800999591806</c:v>
                </c:pt>
                <c:pt idx="512">
                  <c:v>-1.3091929463051883</c:v>
                </c:pt>
                <c:pt idx="513">
                  <c:v>-1.3117106250480219</c:v>
                </c:pt>
                <c:pt idx="514">
                  <c:v>-1.3142331454808982</c:v>
                </c:pt>
                <c:pt idx="515">
                  <c:v>-1.3167605169146555</c:v>
                </c:pt>
                <c:pt idx="516">
                  <c:v>-1.3192927486777535</c:v>
                </c:pt>
                <c:pt idx="517">
                  <c:v>-1.3218298501176378</c:v>
                </c:pt>
                <c:pt idx="518">
                  <c:v>-1.3243718305986931</c:v>
                </c:pt>
                <c:pt idx="519">
                  <c:v>-1.3269186995037217</c:v>
                </c:pt>
                <c:pt idx="520">
                  <c:v>-1.3294704662336017</c:v>
                </c:pt>
                <c:pt idx="521">
                  <c:v>-1.3320271402070603</c:v>
                </c:pt>
                <c:pt idx="522">
                  <c:v>-1.3345887308612419</c:v>
                </c:pt>
                <c:pt idx="523">
                  <c:v>-1.3371552476513671</c:v>
                </c:pt>
                <c:pt idx="524">
                  <c:v>-1.3397267000507327</c:v>
                </c:pt>
                <c:pt idx="525">
                  <c:v>-1.3423030975508254</c:v>
                </c:pt>
                <c:pt idx="526">
                  <c:v>-1.3448844496615493</c:v>
                </c:pt>
                <c:pt idx="527">
                  <c:v>-1.3474707659107708</c:v>
                </c:pt>
                <c:pt idx="528">
                  <c:v>-1.3500620558452283</c:v>
                </c:pt>
                <c:pt idx="529">
                  <c:v>-1.352658329029623</c:v>
                </c:pt>
                <c:pt idx="530">
                  <c:v>-1.3552595950469595</c:v>
                </c:pt>
                <c:pt idx="531">
                  <c:v>-1.3578658634988869</c:v>
                </c:pt>
                <c:pt idx="532">
                  <c:v>-1.3604771440055856</c:v>
                </c:pt>
                <c:pt idx="533">
                  <c:v>-1.363093446205653</c:v>
                </c:pt>
                <c:pt idx="534">
                  <c:v>-1.3657147797561038</c:v>
                </c:pt>
                <c:pt idx="535">
                  <c:v>-1.3683411543324837</c:v>
                </c:pt>
                <c:pt idx="536">
                  <c:v>-1.3709725796294379</c:v>
                </c:pt>
                <c:pt idx="537">
                  <c:v>-1.3736090653593465</c:v>
                </c:pt>
                <c:pt idx="538">
                  <c:v>-1.3762506212543713</c:v>
                </c:pt>
                <c:pt idx="539">
                  <c:v>-1.3788972570645228</c:v>
                </c:pt>
                <c:pt idx="540">
                  <c:v>-1.3815489825589111</c:v>
                </c:pt>
                <c:pt idx="541">
                  <c:v>-1.3842058075255181</c:v>
                </c:pt>
                <c:pt idx="542">
                  <c:v>-1.3868677417706294</c:v>
                </c:pt>
                <c:pt idx="543">
                  <c:v>-1.3895347951201984</c:v>
                </c:pt>
                <c:pt idx="544">
                  <c:v>-1.3922069774185957</c:v>
                </c:pt>
                <c:pt idx="545">
                  <c:v>-1.3948842985289502</c:v>
                </c:pt>
                <c:pt idx="546">
                  <c:v>-1.3975667683338315</c:v>
                </c:pt>
                <c:pt idx="547">
                  <c:v>-1.4002543967345673</c:v>
                </c:pt>
                <c:pt idx="548">
                  <c:v>-1.4029471936513573</c:v>
                </c:pt>
                <c:pt idx="549">
                  <c:v>-1.4056451690237282</c:v>
                </c:pt>
                <c:pt idx="550">
                  <c:v>-1.408348332810192</c:v>
                </c:pt>
                <c:pt idx="551">
                  <c:v>-1.4110566949888153</c:v>
                </c:pt>
                <c:pt idx="552">
                  <c:v>-1.4137702655560815</c:v>
                </c:pt>
                <c:pt idx="553">
                  <c:v>-1.4164890545281423</c:v>
                </c:pt>
                <c:pt idx="554">
                  <c:v>-1.4192130719408169</c:v>
                </c:pt>
                <c:pt idx="555">
                  <c:v>-1.4219423278483418</c:v>
                </c:pt>
                <c:pt idx="556">
                  <c:v>-1.4246768323249626</c:v>
                </c:pt>
                <c:pt idx="557">
                  <c:v>-1.4274165954640239</c:v>
                </c:pt>
                <c:pt idx="558">
                  <c:v>-1.4301616273784248</c:v>
                </c:pt>
                <c:pt idx="559">
                  <c:v>-1.4329119382002773</c:v>
                </c:pt>
                <c:pt idx="560">
                  <c:v>-1.4356675380813613</c:v>
                </c:pt>
                <c:pt idx="561">
                  <c:v>-1.4384284371930107</c:v>
                </c:pt>
                <c:pt idx="562">
                  <c:v>-1.4411946457261138</c:v>
                </c:pt>
                <c:pt idx="563">
                  <c:v>-1.443966173890999</c:v>
                </c:pt>
                <c:pt idx="564">
                  <c:v>-1.4467430319177765</c:v>
                </c:pt>
                <c:pt idx="565">
                  <c:v>-1.4495252300561106</c:v>
                </c:pt>
                <c:pt idx="566">
                  <c:v>-1.4523127785752195</c:v>
                </c:pt>
                <c:pt idx="567">
                  <c:v>-1.4551056877647852</c:v>
                </c:pt>
                <c:pt idx="568">
                  <c:v>-1.4579039679335892</c:v>
                </c:pt>
                <c:pt idx="569">
                  <c:v>-1.4607076294105354</c:v>
                </c:pt>
                <c:pt idx="570">
                  <c:v>-1.4635166825438546</c:v>
                </c:pt>
                <c:pt idx="571">
                  <c:v>-1.4663311377026957</c:v>
                </c:pt>
                <c:pt idx="572">
                  <c:v>-1.4691510052751937</c:v>
                </c:pt>
                <c:pt idx="573">
                  <c:v>-1.4719762956699469</c:v>
                </c:pt>
                <c:pt idx="574">
                  <c:v>-1.474807019315449</c:v>
                </c:pt>
                <c:pt idx="575">
                  <c:v>-1.4776431866603161</c:v>
                </c:pt>
                <c:pt idx="576">
                  <c:v>-1.4804848081730597</c:v>
                </c:pt>
                <c:pt idx="577">
                  <c:v>-1.4833318943426548</c:v>
                </c:pt>
                <c:pt idx="578">
                  <c:v>-1.4861844556777442</c:v>
                </c:pt>
                <c:pt idx="579">
                  <c:v>-1.4890425027080028</c:v>
                </c:pt>
                <c:pt idx="580">
                  <c:v>-1.4919060459824323</c:v>
                </c:pt>
                <c:pt idx="581">
                  <c:v>-1.4947750960709527</c:v>
                </c:pt>
                <c:pt idx="582">
                  <c:v>-1.4976496635633794</c:v>
                </c:pt>
                <c:pt idx="583">
                  <c:v>-1.5005297590701048</c:v>
                </c:pt>
                <c:pt idx="584">
                  <c:v>-1.5034153932223262</c:v>
                </c:pt>
                <c:pt idx="585">
                  <c:v>-1.506306576670795</c:v>
                </c:pt>
                <c:pt idx="586">
                  <c:v>-1.5092033200874084</c:v>
                </c:pt>
                <c:pt idx="587">
                  <c:v>-1.5121056341645271</c:v>
                </c:pt>
                <c:pt idx="588">
                  <c:v>-1.5150135296147482</c:v>
                </c:pt>
                <c:pt idx="589">
                  <c:v>-1.5179270171717008</c:v>
                </c:pt>
                <c:pt idx="590">
                  <c:v>-1.5208461075893638</c:v>
                </c:pt>
                <c:pt idx="591">
                  <c:v>-1.523770811642521</c:v>
                </c:pt>
                <c:pt idx="592">
                  <c:v>-1.5267011401263062</c:v>
                </c:pt>
                <c:pt idx="593">
                  <c:v>-1.5296371038573398</c:v>
                </c:pt>
                <c:pt idx="594">
                  <c:v>-1.5325787136723648</c:v>
                </c:pt>
                <c:pt idx="595">
                  <c:v>-1.5355259804293837</c:v>
                </c:pt>
                <c:pt idx="596">
                  <c:v>-1.5384789150072038</c:v>
                </c:pt>
                <c:pt idx="597">
                  <c:v>-1.5414375283050958</c:v>
                </c:pt>
                <c:pt idx="598">
                  <c:v>-1.5444018312442722</c:v>
                </c:pt>
                <c:pt idx="599">
                  <c:v>-1.5473718347658405</c:v>
                </c:pt>
                <c:pt idx="600">
                  <c:v>-1.5503475498326225</c:v>
                </c:pt>
                <c:pt idx="601">
                  <c:v>-1.5533289874284719</c:v>
                </c:pt>
                <c:pt idx="602">
                  <c:v>-1.5563161585581611</c:v>
                </c:pt>
                <c:pt idx="603">
                  <c:v>-1.5593090742478353</c:v>
                </c:pt>
                <c:pt idx="604">
                  <c:v>-1.5623077455444445</c:v>
                </c:pt>
                <c:pt idx="605">
                  <c:v>-1.565312183516653</c:v>
                </c:pt>
                <c:pt idx="606">
                  <c:v>-1.5683223992541571</c:v>
                </c:pt>
                <c:pt idx="607">
                  <c:v>-1.5713384038682534</c:v>
                </c:pt>
                <c:pt idx="608">
                  <c:v>-1.5743602084909298</c:v>
                </c:pt>
                <c:pt idx="609">
                  <c:v>-1.5773878242764567</c:v>
                </c:pt>
                <c:pt idx="610">
                  <c:v>-1.5804212624001366</c:v>
                </c:pt>
                <c:pt idx="611">
                  <c:v>-1.5834605340587586</c:v>
                </c:pt>
                <c:pt idx="612">
                  <c:v>-1.5865056504702579</c:v>
                </c:pt>
                <c:pt idx="613">
                  <c:v>-1.5895566228750795</c:v>
                </c:pt>
                <c:pt idx="614">
                  <c:v>-1.5926134625345867</c:v>
                </c:pt>
                <c:pt idx="615">
                  <c:v>-1.5956761807316298</c:v>
                </c:pt>
                <c:pt idx="616">
                  <c:v>-1.5987447887715689</c:v>
                </c:pt>
                <c:pt idx="617">
                  <c:v>-1.6018192979806827</c:v>
                </c:pt>
                <c:pt idx="618">
                  <c:v>-1.604899719707646</c:v>
                </c:pt>
                <c:pt idx="619">
                  <c:v>-1.6079860653223932</c:v>
                </c:pt>
                <c:pt idx="620">
                  <c:v>-1.6110783462173686</c:v>
                </c:pt>
                <c:pt idx="621">
                  <c:v>-1.6141765738061622</c:v>
                </c:pt>
                <c:pt idx="622">
                  <c:v>-1.6172807595251015</c:v>
                </c:pt>
                <c:pt idx="623">
                  <c:v>-1.6203909148317734</c:v>
                </c:pt>
                <c:pt idx="624">
                  <c:v>-1.6235070512066159</c:v>
                </c:pt>
                <c:pt idx="625">
                  <c:v>-1.6266291801512125</c:v>
                </c:pt>
                <c:pt idx="626">
                  <c:v>-1.6297573131899981</c:v>
                </c:pt>
                <c:pt idx="627">
                  <c:v>-1.6328914618690078</c:v>
                </c:pt>
                <c:pt idx="628">
                  <c:v>-1.6360316377573554</c:v>
                </c:pt>
                <c:pt idx="629">
                  <c:v>-1.6391778524454139</c:v>
                </c:pt>
                <c:pt idx="630">
                  <c:v>-1.6423301175461802</c:v>
                </c:pt>
                <c:pt idx="631">
                  <c:v>-1.6454884446952747</c:v>
                </c:pt>
                <c:pt idx="632">
                  <c:v>-1.6486528455504867</c:v>
                </c:pt>
                <c:pt idx="633">
                  <c:v>-1.6518233317918884</c:v>
                </c:pt>
                <c:pt idx="634">
                  <c:v>-1.6549999151221755</c:v>
                </c:pt>
                <c:pt idx="635">
                  <c:v>-1.6581826072666672</c:v>
                </c:pt>
                <c:pt idx="636">
                  <c:v>-1.6613714199729657</c:v>
                </c:pt>
                <c:pt idx="637">
                  <c:v>-1.6645663650114102</c:v>
                </c:pt>
                <c:pt idx="638">
                  <c:v>-1.6677674541748502</c:v>
                </c:pt>
                <c:pt idx="639">
                  <c:v>-1.670974699278986</c:v>
                </c:pt>
                <c:pt idx="640">
                  <c:v>-1.6741881121622555</c:v>
                </c:pt>
                <c:pt idx="641">
                  <c:v>-1.6774077046856064</c:v>
                </c:pt>
                <c:pt idx="642">
                  <c:v>-1.680633488733065</c:v>
                </c:pt>
                <c:pt idx="643">
                  <c:v>-1.6838654762113947</c:v>
                </c:pt>
                <c:pt idx="644">
                  <c:v>-1.687103679050324</c:v>
                </c:pt>
                <c:pt idx="645">
                  <c:v>-1.6903481092023185</c:v>
                </c:pt>
                <c:pt idx="646">
                  <c:v>-1.6935987786431497</c:v>
                </c:pt>
                <c:pt idx="647">
                  <c:v>-1.6968556993713264</c:v>
                </c:pt>
                <c:pt idx="648">
                  <c:v>-1.700118883408436</c:v>
                </c:pt>
                <c:pt idx="649">
                  <c:v>-1.7033883427995988</c:v>
                </c:pt>
                <c:pt idx="650">
                  <c:v>-1.7066640896127865</c:v>
                </c:pt>
                <c:pt idx="651">
                  <c:v>-1.7099461359389352</c:v>
                </c:pt>
                <c:pt idx="652">
                  <c:v>-1.7132344938927417</c:v>
                </c:pt>
                <c:pt idx="653">
                  <c:v>-1.7165291756118677</c:v>
                </c:pt>
                <c:pt idx="654">
                  <c:v>-1.7198301932572804</c:v>
                </c:pt>
                <c:pt idx="655">
                  <c:v>-1.7231375590134803</c:v>
                </c:pt>
                <c:pt idx="656">
                  <c:v>-1.7264512850885012</c:v>
                </c:pt>
                <c:pt idx="657">
                  <c:v>-1.7297713837136826</c:v>
                </c:pt>
                <c:pt idx="658">
                  <c:v>-1.7330978671437833</c:v>
                </c:pt>
                <c:pt idx="659">
                  <c:v>-1.7364307476576641</c:v>
                </c:pt>
                <c:pt idx="660">
                  <c:v>-1.7397700375570366</c:v>
                </c:pt>
                <c:pt idx="661">
                  <c:v>-1.7431157491677141</c:v>
                </c:pt>
                <c:pt idx="662">
                  <c:v>-1.7464678948390429</c:v>
                </c:pt>
                <c:pt idx="663">
                  <c:v>-1.7498264869445848</c:v>
                </c:pt>
                <c:pt idx="664">
                  <c:v>-1.7531915378809799</c:v>
                </c:pt>
                <c:pt idx="665">
                  <c:v>-1.7565630600690838</c:v>
                </c:pt>
                <c:pt idx="666">
                  <c:v>-1.7599410659538535</c:v>
                </c:pt>
                <c:pt idx="667">
                  <c:v>-1.7633255680037792</c:v>
                </c:pt>
                <c:pt idx="668">
                  <c:v>-1.766716578711339</c:v>
                </c:pt>
                <c:pt idx="669">
                  <c:v>-1.7701141105935676</c:v>
                </c:pt>
                <c:pt idx="670">
                  <c:v>-1.7735181761909189</c:v>
                </c:pt>
                <c:pt idx="671">
                  <c:v>-1.7769287880680622</c:v>
                </c:pt>
                <c:pt idx="672">
                  <c:v>-1.7803459588143369</c:v>
                </c:pt>
                <c:pt idx="673">
                  <c:v>-1.7837697010428428</c:v>
                </c:pt>
                <c:pt idx="674">
                  <c:v>-1.7872000273910089</c:v>
                </c:pt>
                <c:pt idx="675">
                  <c:v>-1.790636950520593</c:v>
                </c:pt>
                <c:pt idx="676">
                  <c:v>-1.7940804831177957</c:v>
                </c:pt>
                <c:pt idx="677">
                  <c:v>-1.797530637892919</c:v>
                </c:pt>
                <c:pt idx="678">
                  <c:v>-1.8009874275812763</c:v>
                </c:pt>
                <c:pt idx="679">
                  <c:v>-1.8044508649419413</c:v>
                </c:pt>
                <c:pt idx="680">
                  <c:v>-1.8079209627591126</c:v>
                </c:pt>
                <c:pt idx="681">
                  <c:v>-1.8113977338413179</c:v>
                </c:pt>
                <c:pt idx="682">
                  <c:v>-1.814881191021982</c:v>
                </c:pt>
                <c:pt idx="683">
                  <c:v>-1.8183713471585179</c:v>
                </c:pt>
                <c:pt idx="684">
                  <c:v>-1.8218682151336907</c:v>
                </c:pt>
                <c:pt idx="685">
                  <c:v>-1.8253718078550492</c:v>
                </c:pt>
                <c:pt idx="686">
                  <c:v>-1.8288821382548122</c:v>
                </c:pt>
                <c:pt idx="687">
                  <c:v>-1.8323992192898686</c:v>
                </c:pt>
                <c:pt idx="688">
                  <c:v>-1.8359230639423458</c:v>
                </c:pt>
                <c:pt idx="689">
                  <c:v>-1.8394536852190413</c:v>
                </c:pt>
                <c:pt idx="690">
                  <c:v>-1.8429910961522182</c:v>
                </c:pt>
                <c:pt idx="691">
                  <c:v>-1.8465353097986963</c:v>
                </c:pt>
                <c:pt idx="692">
                  <c:v>-1.8500863392406472</c:v>
                </c:pt>
                <c:pt idx="693">
                  <c:v>-1.8536441975851403</c:v>
                </c:pt>
                <c:pt idx="694">
                  <c:v>-1.8572088979651653</c:v>
                </c:pt>
                <c:pt idx="695">
                  <c:v>-1.8607804535381547</c:v>
                </c:pt>
                <c:pt idx="696">
                  <c:v>-1.8643588774873479</c:v>
                </c:pt>
                <c:pt idx="697">
                  <c:v>-1.8679441830208816</c:v>
                </c:pt>
                <c:pt idx="698">
                  <c:v>-1.8715363833728134</c:v>
                </c:pt>
                <c:pt idx="699">
                  <c:v>-1.8751354918023253</c:v>
                </c:pt>
                <c:pt idx="700">
                  <c:v>-1.8787415215941792</c:v>
                </c:pt>
                <c:pt idx="701">
                  <c:v>-1.8823544860588299</c:v>
                </c:pt>
                <c:pt idx="702">
                  <c:v>-1.885974398531971</c:v>
                </c:pt>
                <c:pt idx="703">
                  <c:v>-1.8896012723753302</c:v>
                </c:pt>
                <c:pt idx="704">
                  <c:v>-1.8932351209759872</c:v>
                </c:pt>
                <c:pt idx="705">
                  <c:v>-1.8968759577470564</c:v>
                </c:pt>
                <c:pt idx="706">
                  <c:v>-1.9005237961273451</c:v>
                </c:pt>
                <c:pt idx="707">
                  <c:v>-1.9041786495814677</c:v>
                </c:pt>
                <c:pt idx="708">
                  <c:v>-1.9078405315998452</c:v>
                </c:pt>
                <c:pt idx="709">
                  <c:v>-1.9115094556991608</c:v>
                </c:pt>
                <c:pt idx="710">
                  <c:v>-1.9151854354216766</c:v>
                </c:pt>
                <c:pt idx="711">
                  <c:v>-1.9188684843360306</c:v>
                </c:pt>
                <c:pt idx="712">
                  <c:v>-1.9225586160365538</c:v>
                </c:pt>
                <c:pt idx="713">
                  <c:v>-1.9262558441444071</c:v>
                </c:pt>
                <c:pt idx="714">
                  <c:v>-1.9299601823061039</c:v>
                </c:pt>
                <c:pt idx="715">
                  <c:v>-1.9336716441952149</c:v>
                </c:pt>
                <c:pt idx="716">
                  <c:v>-1.937390243511004</c:v>
                </c:pt>
                <c:pt idx="717">
                  <c:v>-1.9411159939792242</c:v>
                </c:pt>
                <c:pt idx="718">
                  <c:v>-1.9448489093523449</c:v>
                </c:pt>
                <c:pt idx="719">
                  <c:v>-1.9485890034087561</c:v>
                </c:pt>
                <c:pt idx="720">
                  <c:v>-1.9523362899536778</c:v>
                </c:pt>
                <c:pt idx="721">
                  <c:v>-1.9560907828190466</c:v>
                </c:pt>
                <c:pt idx="722">
                  <c:v>-1.9598524958629469</c:v>
                </c:pt>
                <c:pt idx="723">
                  <c:v>-1.9636214429704069</c:v>
                </c:pt>
                <c:pt idx="724">
                  <c:v>-1.9673976380530576</c:v>
                </c:pt>
                <c:pt idx="725">
                  <c:v>-1.97118109504936</c:v>
                </c:pt>
                <c:pt idx="726">
                  <c:v>-1.9749718279244917</c:v>
                </c:pt>
                <c:pt idx="727">
                  <c:v>-1.9787698506704601</c:v>
                </c:pt>
                <c:pt idx="728">
                  <c:v>-1.9825751773063303</c:v>
                </c:pt>
                <c:pt idx="729">
                  <c:v>-1.9863878218782247</c:v>
                </c:pt>
                <c:pt idx="730">
                  <c:v>-1.9902077984588686</c:v>
                </c:pt>
                <c:pt idx="731">
                  <c:v>-1.9940351211481584</c:v>
                </c:pt>
                <c:pt idx="732">
                  <c:v>-1.9978698040735026</c:v>
                </c:pt>
                <c:pt idx="733">
                  <c:v>-2.0017118613890261</c:v>
                </c:pt>
                <c:pt idx="734">
                  <c:v>-2.00556130727648</c:v>
                </c:pt>
                <c:pt idx="735">
                  <c:v>-2.0094181559443314</c:v>
                </c:pt>
                <c:pt idx="736">
                  <c:v>-2.0132824216289009</c:v>
                </c:pt>
                <c:pt idx="737">
                  <c:v>-2.0171541185934529</c:v>
                </c:pt>
                <c:pt idx="738">
                  <c:v>-2.0210332611292188</c:v>
                </c:pt>
                <c:pt idx="739">
                  <c:v>-2.0249198635544872</c:v>
                </c:pt>
                <c:pt idx="740">
                  <c:v>-2.0288139402151728</c:v>
                </c:pt>
                <c:pt idx="741">
                  <c:v>-2.0327155054848163</c:v>
                </c:pt>
                <c:pt idx="742">
                  <c:v>-2.0366245737646977</c:v>
                </c:pt>
                <c:pt idx="743">
                  <c:v>-2.0405411594833822</c:v>
                </c:pt>
                <c:pt idx="744">
                  <c:v>-2.0444652770978564</c:v>
                </c:pt>
                <c:pt idx="745">
                  <c:v>-2.0483969410921645</c:v>
                </c:pt>
                <c:pt idx="746">
                  <c:v>-2.0523361659788861</c:v>
                </c:pt>
                <c:pt idx="747">
                  <c:v>-2.0562829662982267</c:v>
                </c:pt>
                <c:pt idx="748">
                  <c:v>-2.0602373566177903</c:v>
                </c:pt>
                <c:pt idx="749">
                  <c:v>-2.0641993515343984</c:v>
                </c:pt>
                <c:pt idx="750">
                  <c:v>-2.0681689656721574</c:v>
                </c:pt>
                <c:pt idx="751">
                  <c:v>-2.0721462136829132</c:v>
                </c:pt>
                <c:pt idx="752">
                  <c:v>-2.0761311102477293</c:v>
                </c:pt>
                <c:pt idx="753">
                  <c:v>-2.0801236700751815</c:v>
                </c:pt>
                <c:pt idx="754">
                  <c:v>-2.0841239079021534</c:v>
                </c:pt>
                <c:pt idx="755">
                  <c:v>-2.0881318384942915</c:v>
                </c:pt>
                <c:pt idx="756">
                  <c:v>-2.0921474766452093</c:v>
                </c:pt>
                <c:pt idx="757">
                  <c:v>-2.0961708371772829</c:v>
                </c:pt>
                <c:pt idx="758">
                  <c:v>-2.100201934941083</c:v>
                </c:pt>
                <c:pt idx="759">
                  <c:v>-2.1042407848158291</c:v>
                </c:pt>
                <c:pt idx="760">
                  <c:v>-2.1082874017097311</c:v>
                </c:pt>
                <c:pt idx="761">
                  <c:v>-2.112341800559193</c:v>
                </c:pt>
                <c:pt idx="762">
                  <c:v>-2.1164039963296091</c:v>
                </c:pt>
                <c:pt idx="763">
                  <c:v>-2.1204740040147954</c:v>
                </c:pt>
                <c:pt idx="764">
                  <c:v>-2.1245518386377853</c:v>
                </c:pt>
                <c:pt idx="765">
                  <c:v>-2.1286375152506025</c:v>
                </c:pt>
                <c:pt idx="766">
                  <c:v>-2.1327310489338061</c:v>
                </c:pt>
                <c:pt idx="767">
                  <c:v>-2.1368324547971724</c:v>
                </c:pt>
                <c:pt idx="768">
                  <c:v>-2.1409417479793547</c:v>
                </c:pt>
                <c:pt idx="769">
                  <c:v>-2.145058943648678</c:v>
                </c:pt>
                <c:pt idx="770">
                  <c:v>-2.1491840570017757</c:v>
                </c:pt>
                <c:pt idx="771">
                  <c:v>-2.1533171032652945</c:v>
                </c:pt>
                <c:pt idx="772">
                  <c:v>-2.1574580976947573</c:v>
                </c:pt>
                <c:pt idx="773">
                  <c:v>-2.161607055574791</c:v>
                </c:pt>
                <c:pt idx="774">
                  <c:v>-2.1657639922202634</c:v>
                </c:pt>
                <c:pt idx="775">
                  <c:v>-2.1699289229745773</c:v>
                </c:pt>
                <c:pt idx="776">
                  <c:v>-2.1741018632110354</c:v>
                </c:pt>
                <c:pt idx="777">
                  <c:v>-2.1782828283324989</c:v>
                </c:pt>
                <c:pt idx="778">
                  <c:v>-2.1824718337717286</c:v>
                </c:pt>
                <c:pt idx="779">
                  <c:v>-2.1866688949904756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8-463E-A929-36710D50E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437536"/>
        <c:axId val="773610576"/>
      </c:lineChart>
      <c:catAx>
        <c:axId val="1890437536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10576"/>
        <c:crosses val="autoZero"/>
        <c:auto val="1"/>
        <c:lblAlgn val="ctr"/>
        <c:lblOffset val="100"/>
        <c:tickLblSkip val="26"/>
        <c:tickMarkSkip val="26"/>
        <c:noMultiLvlLbl val="0"/>
      </c:catAx>
      <c:valAx>
        <c:axId val="77361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437536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7.5239557249561745E-2"/>
          <c:y val="5.8945756780402453E-2"/>
          <c:w val="0.14235866584092716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16</xdr:row>
      <xdr:rowOff>9525</xdr:rowOff>
    </xdr:from>
    <xdr:to>
      <xdr:col>15</xdr:col>
      <xdr:colOff>85725</xdr:colOff>
      <xdr:row>31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61F065-8592-4253-B4D1-DD23CE13D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500750</xdr:colOff>
      <xdr:row>33</xdr:row>
      <xdr:rowOff>9525</xdr:rowOff>
    </xdr:from>
    <xdr:to>
      <xdr:col>14</xdr:col>
      <xdr:colOff>591745</xdr:colOff>
      <xdr:row>55</xdr:row>
      <xdr:rowOff>16076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F63103-7C8E-35D1-4E56-6F30EACAA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0650" y="5734050"/>
          <a:ext cx="5139245" cy="3591761"/>
        </a:xfrm>
        <a:prstGeom prst="rect">
          <a:avLst/>
        </a:prstGeom>
      </xdr:spPr>
    </xdr:pic>
    <xdr:clientData/>
  </xdr:twoCellAnchor>
  <xdr:twoCellAnchor editAs="oneCell">
    <xdr:from>
      <xdr:col>14</xdr:col>
      <xdr:colOff>658019</xdr:colOff>
      <xdr:row>33</xdr:row>
      <xdr:rowOff>1</xdr:rowOff>
    </xdr:from>
    <xdr:to>
      <xdr:col>22</xdr:col>
      <xdr:colOff>56224</xdr:colOff>
      <xdr:row>54</xdr:row>
      <xdr:rowOff>129540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05B5AC6-9526-87BA-D994-068F4B3360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26169" y="5724526"/>
          <a:ext cx="4667436" cy="3552824"/>
        </a:xfrm>
        <a:prstGeom prst="rect">
          <a:avLst/>
        </a:prstGeom>
      </xdr:spPr>
    </xdr:pic>
    <xdr:clientData/>
  </xdr:twoCellAnchor>
  <xdr:twoCellAnchor editAs="oneCell">
    <xdr:from>
      <xdr:col>8</xdr:col>
      <xdr:colOff>628650</xdr:colOff>
      <xdr:row>55</xdr:row>
      <xdr:rowOff>19051</xdr:rowOff>
    </xdr:from>
    <xdr:to>
      <xdr:col>14</xdr:col>
      <xdr:colOff>588645</xdr:colOff>
      <xdr:row>71</xdr:row>
      <xdr:rowOff>95779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13917A0-6B08-7B9D-2602-6786BCC5E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48550" y="9477376"/>
          <a:ext cx="5019675" cy="2652288"/>
        </a:xfrm>
        <a:prstGeom prst="rect">
          <a:avLst/>
        </a:prstGeom>
      </xdr:spPr>
    </xdr:pic>
    <xdr:clientData/>
  </xdr:twoCellAnchor>
  <xdr:twoCellAnchor editAs="oneCell">
    <xdr:from>
      <xdr:col>15</xdr:col>
      <xdr:colOff>57150</xdr:colOff>
      <xdr:row>56</xdr:row>
      <xdr:rowOff>47625</xdr:rowOff>
    </xdr:from>
    <xdr:to>
      <xdr:col>20</xdr:col>
      <xdr:colOff>434842</xdr:colOff>
      <xdr:row>61</xdr:row>
      <xdr:rowOff>129664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2E0F05A-4BF4-C386-F40B-0AF189C12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744450" y="9667875"/>
          <a:ext cx="3591426" cy="885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calculatorsite.com/finance/calculators/compound-interest-formula" TargetMode="External"/><Relationship Id="rId2" Type="http://schemas.openxmlformats.org/officeDocument/2006/relationships/hyperlink" Target="https://www.nzmortgageandfinance.co.nz/loan-saving-tool" TargetMode="External"/><Relationship Id="rId1" Type="http://schemas.openxmlformats.org/officeDocument/2006/relationships/hyperlink" Target="https://en.wikipedia.org/wiki/Compound_interest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396"/>
  <sheetViews>
    <sheetView zoomScale="115" zoomScaleNormal="115" workbookViewId="0">
      <selection activeCell="E13" sqref="E13"/>
    </sheetView>
  </sheetViews>
  <sheetFormatPr defaultRowHeight="13.2" x14ac:dyDescent="0.25"/>
  <cols>
    <col min="1" max="1" width="13.33203125" bestFit="1" customWidth="1"/>
    <col min="2" max="2" width="13" customWidth="1"/>
    <col min="3" max="3" width="15" customWidth="1"/>
    <col min="4" max="4" width="12.6640625" bestFit="1" customWidth="1"/>
    <col min="5" max="5" width="14" bestFit="1" customWidth="1"/>
    <col min="6" max="6" width="12" customWidth="1"/>
    <col min="7" max="7" width="11.6640625" customWidth="1"/>
    <col min="8" max="8" width="11.33203125" customWidth="1"/>
    <col min="9" max="9" width="10.33203125" bestFit="1" customWidth="1"/>
    <col min="10" max="10" width="12.33203125" customWidth="1"/>
    <col min="11" max="11" width="11.33203125" bestFit="1" customWidth="1"/>
    <col min="12" max="12" width="12.6640625" bestFit="1" customWidth="1"/>
    <col min="13" max="13" width="14.33203125" customWidth="1"/>
    <col min="14" max="14" width="14.6640625" bestFit="1" customWidth="1"/>
    <col min="15" max="15" width="12.33203125" customWidth="1"/>
    <col min="16" max="16" width="11.109375" bestFit="1" customWidth="1"/>
    <col min="17" max="17" width="9.6640625" bestFit="1" customWidth="1"/>
  </cols>
  <sheetData>
    <row r="1" spans="1:19" ht="16.2" x14ac:dyDescent="0.4">
      <c r="A1" s="87" t="s">
        <v>0</v>
      </c>
      <c r="B1" s="88"/>
      <c r="C1" s="88"/>
      <c r="D1" s="88"/>
      <c r="E1" s="88"/>
      <c r="F1" s="1"/>
      <c r="G1" s="1"/>
      <c r="H1" s="25" t="s">
        <v>46</v>
      </c>
      <c r="I1" s="26"/>
      <c r="J1" s="26"/>
      <c r="L1" s="67" t="s">
        <v>33</v>
      </c>
    </row>
    <row r="2" spans="1:19" x14ac:dyDescent="0.25">
      <c r="A2" s="2" t="s">
        <v>1</v>
      </c>
      <c r="B2" s="35">
        <v>300000</v>
      </c>
      <c r="C2" s="36"/>
      <c r="D2" s="5"/>
      <c r="E2" s="89" t="s">
        <v>14</v>
      </c>
      <c r="F2" s="90"/>
      <c r="G2" s="38" t="s">
        <v>82</v>
      </c>
      <c r="H2" s="91" t="s">
        <v>38</v>
      </c>
      <c r="I2" s="92"/>
      <c r="L2" s="67" t="s">
        <v>36</v>
      </c>
      <c r="N2" s="36"/>
      <c r="O2" s="36"/>
    </row>
    <row r="3" spans="1:19" ht="12.75" customHeight="1" x14ac:dyDescent="0.25">
      <c r="A3" s="3" t="s">
        <v>2</v>
      </c>
      <c r="B3" s="34">
        <v>0</v>
      </c>
      <c r="C3" s="36"/>
      <c r="D3" s="5"/>
      <c r="F3" s="27" t="s">
        <v>10</v>
      </c>
      <c r="G3" s="35">
        <v>60</v>
      </c>
      <c r="H3" s="91"/>
      <c r="I3" s="92"/>
      <c r="L3" s="70" t="s">
        <v>35</v>
      </c>
      <c r="N3" s="46"/>
      <c r="O3" s="46"/>
    </row>
    <row r="4" spans="1:19" x14ac:dyDescent="0.25">
      <c r="A4" s="4" t="s">
        <v>4</v>
      </c>
      <c r="B4" s="71">
        <v>0.05</v>
      </c>
      <c r="C4" s="46"/>
      <c r="D4" s="46"/>
      <c r="E4" s="5"/>
      <c r="F4" s="27" t="s">
        <v>11</v>
      </c>
      <c r="G4" s="35">
        <v>100</v>
      </c>
      <c r="H4" s="91"/>
      <c r="I4" s="92"/>
      <c r="J4" s="22"/>
      <c r="L4" s="47"/>
    </row>
    <row r="5" spans="1:19" x14ac:dyDescent="0.25">
      <c r="A5" s="3" t="s">
        <v>2</v>
      </c>
      <c r="B5" s="74">
        <v>0</v>
      </c>
      <c r="H5" s="22"/>
      <c r="I5" s="22"/>
      <c r="J5" s="23"/>
      <c r="M5" s="47"/>
    </row>
    <row r="6" spans="1:19" x14ac:dyDescent="0.25">
      <c r="A6" s="4" t="s">
        <v>13</v>
      </c>
      <c r="B6" s="48">
        <f>B7+(B8/12)</f>
        <v>30</v>
      </c>
      <c r="C6" s="28"/>
      <c r="D6" s="43" t="s">
        <v>21</v>
      </c>
      <c r="E6" s="55"/>
      <c r="F6" s="43"/>
      <c r="J6" s="15"/>
      <c r="L6" s="22"/>
      <c r="M6" s="47"/>
    </row>
    <row r="7" spans="1:19" x14ac:dyDescent="0.25">
      <c r="A7" s="29" t="s">
        <v>12</v>
      </c>
      <c r="B7" s="32">
        <v>30</v>
      </c>
      <c r="J7" s="15"/>
      <c r="M7" s="47"/>
      <c r="N7" s="45"/>
      <c r="O7" s="45"/>
    </row>
    <row r="8" spans="1:19" x14ac:dyDescent="0.25">
      <c r="A8" s="37" t="s">
        <v>19</v>
      </c>
      <c r="B8" s="33">
        <v>0</v>
      </c>
      <c r="C8" s="37"/>
      <c r="J8" s="15"/>
      <c r="L8" s="22"/>
    </row>
    <row r="9" spans="1:19" x14ac:dyDescent="0.25">
      <c r="A9" s="37"/>
      <c r="B9" s="37"/>
      <c r="C9" s="37"/>
      <c r="J9" s="15"/>
      <c r="L9" s="22"/>
    </row>
    <row r="10" spans="1:19" x14ac:dyDescent="0.25">
      <c r="A10" s="37"/>
      <c r="B10" s="37"/>
      <c r="C10" s="37"/>
      <c r="G10" s="72" t="s">
        <v>25</v>
      </c>
      <c r="H10" s="72"/>
      <c r="I10" s="72"/>
      <c r="J10" s="72"/>
      <c r="K10" s="72"/>
      <c r="L10" s="72"/>
      <c r="M10" s="72"/>
      <c r="N10" s="72"/>
      <c r="O10" s="72"/>
    </row>
    <row r="11" spans="1:19" ht="16.2" x14ac:dyDescent="0.4">
      <c r="A11" s="37"/>
      <c r="B11" s="37"/>
      <c r="C11" s="87" t="s">
        <v>24</v>
      </c>
      <c r="D11" s="87"/>
      <c r="E11" s="87"/>
      <c r="G11" s="25" t="s">
        <v>20</v>
      </c>
      <c r="H11" s="25"/>
      <c r="I11" s="25"/>
      <c r="J11" s="25"/>
      <c r="K11" s="25"/>
      <c r="L11" s="25"/>
      <c r="M11" s="25"/>
      <c r="N11" s="25"/>
      <c r="O11" s="25"/>
    </row>
    <row r="12" spans="1:19" ht="36" x14ac:dyDescent="0.25">
      <c r="B12" s="68" t="s">
        <v>34</v>
      </c>
      <c r="C12" s="64" t="s">
        <v>4</v>
      </c>
      <c r="D12" s="65" t="s">
        <v>17</v>
      </c>
      <c r="E12" s="65" t="s">
        <v>18</v>
      </c>
      <c r="F12" s="63" t="s">
        <v>30</v>
      </c>
      <c r="G12" s="53" t="s">
        <v>43</v>
      </c>
      <c r="H12" s="53" t="s">
        <v>42</v>
      </c>
      <c r="I12" s="51" t="s">
        <v>45</v>
      </c>
      <c r="J12" s="51" t="s">
        <v>44</v>
      </c>
      <c r="K12" s="69" t="s">
        <v>47</v>
      </c>
      <c r="L12" s="69" t="s">
        <v>37</v>
      </c>
      <c r="M12" s="53" t="s">
        <v>41</v>
      </c>
      <c r="N12" s="53" t="s">
        <v>40</v>
      </c>
      <c r="O12" s="69" t="s">
        <v>39</v>
      </c>
    </row>
    <row r="13" spans="1:19" x14ac:dyDescent="0.25">
      <c r="A13" s="73" t="s">
        <v>15</v>
      </c>
      <c r="B13" s="49">
        <f>principle*((rate/26)/(1-(1+(rate/26))^-(term*26)))</f>
        <v>742.9327355095221</v>
      </c>
      <c r="C13" s="40">
        <f>IF(principle&gt;0,principle*rate/26,0)</f>
        <v>576.92307692307691</v>
      </c>
      <c r="D13" s="41">
        <f>B13-C13</f>
        <v>166.0096585864452</v>
      </c>
      <c r="E13" s="41">
        <f>IF(extra="n",0,G4-B13)</f>
        <v>-642.9327355095221</v>
      </c>
      <c r="F13" s="39">
        <f>SUM(C13:E13)</f>
        <v>100</v>
      </c>
      <c r="G13" s="54">
        <f>term*26</f>
        <v>780</v>
      </c>
      <c r="H13" s="54" t="e">
        <f>IF(extra="n",G13,-LOG(1-principle/F13*rate/26)/(LOG(1+rate/26)))</f>
        <v>#NUM!</v>
      </c>
      <c r="I13" s="50">
        <f>G13/26</f>
        <v>30</v>
      </c>
      <c r="J13" s="50" t="e">
        <f>H13/26</f>
        <v>#NUM!</v>
      </c>
      <c r="K13" s="44">
        <f>pmtF*26*term-principle</f>
        <v>279487.53369742725</v>
      </c>
      <c r="L13" s="44">
        <f>principle+K13</f>
        <v>579487.53369742725</v>
      </c>
      <c r="M13" s="44" t="e">
        <f>IF(extra="n",0,G4*26*J13-principle)</f>
        <v>#NUM!</v>
      </c>
      <c r="N13" s="52" t="e">
        <f>IF(extra="n",0,K13-M13)</f>
        <v>#NUM!</v>
      </c>
      <c r="O13" s="52" t="e">
        <f>IF(extra="n",0,M13+principle)</f>
        <v>#NUM!</v>
      </c>
    </row>
    <row r="14" spans="1:19" x14ac:dyDescent="0.25">
      <c r="A14" s="73" t="s">
        <v>16</v>
      </c>
      <c r="B14" s="49">
        <f>principle*((rate/12)/(1-(1+(rate/12))^-(term*12)))</f>
        <v>1610.4648690364145</v>
      </c>
      <c r="C14" s="40">
        <f>IF(principle&gt;0,principle*rate/12,0)</f>
        <v>1250</v>
      </c>
      <c r="D14" s="41">
        <f>B14-C14</f>
        <v>360.46486903641448</v>
      </c>
      <c r="E14" s="41">
        <f>IF(extra="n",0,G3-B14)</f>
        <v>-1550.4648690364145</v>
      </c>
      <c r="F14" s="39">
        <f>SUM(C14:E14)</f>
        <v>60</v>
      </c>
      <c r="G14" s="54">
        <f>term*12</f>
        <v>360</v>
      </c>
      <c r="H14" s="42" t="e">
        <f>IF(extra="n",G14,-LOG(1-principle/F14*rate/12)/(LOG(1+rate/12)))</f>
        <v>#NUM!</v>
      </c>
      <c r="I14" s="50">
        <f>G14/12</f>
        <v>30</v>
      </c>
      <c r="J14" s="50" t="e">
        <f>H14/12</f>
        <v>#NUM!</v>
      </c>
      <c r="K14" s="44">
        <f>pmtM*12*term-principle</f>
        <v>279767.35285310913</v>
      </c>
      <c r="L14" s="44">
        <f>principle+K14</f>
        <v>579767.35285310913</v>
      </c>
      <c r="M14" s="44" t="e">
        <f>IF(extra="n",0,G3*12*J14-principle)</f>
        <v>#NUM!</v>
      </c>
      <c r="N14" s="52" t="e">
        <f>IF(extra="n",0,K14-M14)</f>
        <v>#NUM!</v>
      </c>
      <c r="O14" s="52" t="e">
        <f>IF(extra="n",0,M14+principle)</f>
        <v>#NUM!</v>
      </c>
      <c r="R14" s="45"/>
      <c r="S14" s="45"/>
    </row>
    <row r="15" spans="1:19" x14ac:dyDescent="0.25">
      <c r="J15" s="15"/>
      <c r="K15" s="18"/>
      <c r="L15" s="24"/>
    </row>
    <row r="16" spans="1:19" x14ac:dyDescent="0.25">
      <c r="J16" s="15"/>
      <c r="K16" s="18"/>
      <c r="L16" s="24"/>
    </row>
    <row r="17" spans="1:28" ht="14.25" customHeight="1" x14ac:dyDescent="0.4">
      <c r="A17" s="87" t="s">
        <v>22</v>
      </c>
      <c r="B17" s="88"/>
      <c r="C17" s="88"/>
      <c r="D17" s="88"/>
      <c r="E17" s="88"/>
      <c r="F17" s="87"/>
      <c r="G17" s="88"/>
      <c r="H17" s="88"/>
      <c r="AA17" s="45"/>
      <c r="AB17" s="45"/>
    </row>
    <row r="18" spans="1:28" x14ac:dyDescent="0.25">
      <c r="B18" s="6">
        <f>principle</f>
        <v>300000</v>
      </c>
      <c r="C18" s="6">
        <f t="shared" ref="C18:H18" si="0">B18+$B$3</f>
        <v>300000</v>
      </c>
      <c r="D18" s="6">
        <f t="shared" si="0"/>
        <v>300000</v>
      </c>
      <c r="E18" s="6">
        <f t="shared" si="0"/>
        <v>300000</v>
      </c>
      <c r="F18" s="6">
        <f t="shared" si="0"/>
        <v>300000</v>
      </c>
      <c r="G18" s="6">
        <f t="shared" si="0"/>
        <v>300000</v>
      </c>
      <c r="H18" s="6">
        <f t="shared" si="0"/>
        <v>300000</v>
      </c>
    </row>
    <row r="19" spans="1:28" ht="15.75" customHeight="1" x14ac:dyDescent="0.25">
      <c r="A19" s="7">
        <f>rate</f>
        <v>0.05</v>
      </c>
      <c r="B19" s="8">
        <f t="shared" ref="B19:H28" si="1">B$18*(($A19/12)/(1-(1+($A19/12))^-(term*12)))</f>
        <v>1610.4648690364145</v>
      </c>
      <c r="C19" s="8">
        <f t="shared" si="1"/>
        <v>1610.4648690364145</v>
      </c>
      <c r="D19" s="8">
        <f t="shared" si="1"/>
        <v>1610.4648690364145</v>
      </c>
      <c r="E19" s="8">
        <f t="shared" si="1"/>
        <v>1610.4648690364145</v>
      </c>
      <c r="F19" s="8">
        <f t="shared" si="1"/>
        <v>1610.4648690364145</v>
      </c>
      <c r="G19" s="8">
        <f t="shared" si="1"/>
        <v>1610.4648690364145</v>
      </c>
      <c r="H19" s="8">
        <f t="shared" si="1"/>
        <v>1610.4648690364145</v>
      </c>
    </row>
    <row r="20" spans="1:28" x14ac:dyDescent="0.25">
      <c r="A20" s="7">
        <f>A19+$B$5</f>
        <v>0.05</v>
      </c>
      <c r="B20" s="8">
        <f t="shared" si="1"/>
        <v>1610.4648690364145</v>
      </c>
      <c r="C20" s="8">
        <f t="shared" si="1"/>
        <v>1610.4648690364145</v>
      </c>
      <c r="D20" s="8">
        <f t="shared" si="1"/>
        <v>1610.4648690364145</v>
      </c>
      <c r="E20" s="8">
        <f t="shared" si="1"/>
        <v>1610.4648690364145</v>
      </c>
      <c r="F20" s="8">
        <f t="shared" si="1"/>
        <v>1610.4648690364145</v>
      </c>
      <c r="G20" s="8">
        <f t="shared" si="1"/>
        <v>1610.4648690364145</v>
      </c>
      <c r="H20" s="8">
        <f t="shared" si="1"/>
        <v>1610.4648690364145</v>
      </c>
    </row>
    <row r="21" spans="1:28" ht="12" customHeight="1" x14ac:dyDescent="0.25">
      <c r="A21" s="7">
        <f t="shared" ref="A21:A34" si="2">A20+$B$5</f>
        <v>0.05</v>
      </c>
      <c r="B21" s="8">
        <f t="shared" si="1"/>
        <v>1610.4648690364145</v>
      </c>
      <c r="C21" s="8">
        <f t="shared" si="1"/>
        <v>1610.4648690364145</v>
      </c>
      <c r="D21" s="8">
        <f t="shared" si="1"/>
        <v>1610.4648690364145</v>
      </c>
      <c r="E21" s="8">
        <f t="shared" si="1"/>
        <v>1610.4648690364145</v>
      </c>
      <c r="F21" s="8">
        <f t="shared" si="1"/>
        <v>1610.4648690364145</v>
      </c>
      <c r="G21" s="8">
        <f t="shared" si="1"/>
        <v>1610.4648690364145</v>
      </c>
      <c r="H21" s="8">
        <f t="shared" si="1"/>
        <v>1610.4648690364145</v>
      </c>
    </row>
    <row r="22" spans="1:28" x14ac:dyDescent="0.25">
      <c r="A22" s="7">
        <f t="shared" si="2"/>
        <v>0.05</v>
      </c>
      <c r="B22" s="8">
        <f t="shared" si="1"/>
        <v>1610.4648690364145</v>
      </c>
      <c r="C22" s="8">
        <f t="shared" si="1"/>
        <v>1610.4648690364145</v>
      </c>
      <c r="D22" s="8">
        <f t="shared" si="1"/>
        <v>1610.4648690364145</v>
      </c>
      <c r="E22" s="8">
        <f t="shared" si="1"/>
        <v>1610.4648690364145</v>
      </c>
      <c r="F22" s="8">
        <f t="shared" si="1"/>
        <v>1610.4648690364145</v>
      </c>
      <c r="G22" s="8">
        <f t="shared" si="1"/>
        <v>1610.4648690364145</v>
      </c>
      <c r="H22" s="8">
        <f t="shared" si="1"/>
        <v>1610.4648690364145</v>
      </c>
      <c r="Q22" s="75"/>
    </row>
    <row r="23" spans="1:28" ht="13.5" customHeight="1" x14ac:dyDescent="0.25">
      <c r="A23" s="7">
        <f t="shared" si="2"/>
        <v>0.05</v>
      </c>
      <c r="B23" s="8">
        <f t="shared" si="1"/>
        <v>1610.4648690364145</v>
      </c>
      <c r="C23" s="8">
        <f t="shared" si="1"/>
        <v>1610.4648690364145</v>
      </c>
      <c r="D23" s="8">
        <f t="shared" si="1"/>
        <v>1610.4648690364145</v>
      </c>
      <c r="E23" s="8">
        <f t="shared" si="1"/>
        <v>1610.4648690364145</v>
      </c>
      <c r="F23" s="8">
        <f t="shared" si="1"/>
        <v>1610.4648690364145</v>
      </c>
      <c r="G23" s="8">
        <f t="shared" si="1"/>
        <v>1610.4648690364145</v>
      </c>
      <c r="H23" s="8">
        <f t="shared" si="1"/>
        <v>1610.4648690364145</v>
      </c>
      <c r="Q23" s="76"/>
      <c r="R23" s="76"/>
    </row>
    <row r="24" spans="1:28" x14ac:dyDescent="0.25">
      <c r="A24" s="7">
        <f t="shared" si="2"/>
        <v>0.05</v>
      </c>
      <c r="B24" s="8">
        <f t="shared" si="1"/>
        <v>1610.4648690364145</v>
      </c>
      <c r="C24" s="8">
        <f t="shared" si="1"/>
        <v>1610.4648690364145</v>
      </c>
      <c r="D24" s="8">
        <f t="shared" si="1"/>
        <v>1610.4648690364145</v>
      </c>
      <c r="E24" s="8">
        <f t="shared" si="1"/>
        <v>1610.4648690364145</v>
      </c>
      <c r="F24" s="8">
        <f t="shared" si="1"/>
        <v>1610.4648690364145</v>
      </c>
      <c r="G24" s="8">
        <f t="shared" si="1"/>
        <v>1610.4648690364145</v>
      </c>
      <c r="H24" s="8">
        <f t="shared" si="1"/>
        <v>1610.4648690364145</v>
      </c>
      <c r="Q24" s="76"/>
      <c r="R24" s="76"/>
    </row>
    <row r="25" spans="1:28" x14ac:dyDescent="0.25">
      <c r="A25" s="7">
        <f t="shared" si="2"/>
        <v>0.05</v>
      </c>
      <c r="B25" s="8">
        <f t="shared" si="1"/>
        <v>1610.4648690364145</v>
      </c>
      <c r="C25" s="8">
        <f t="shared" si="1"/>
        <v>1610.4648690364145</v>
      </c>
      <c r="D25" s="8">
        <f t="shared" si="1"/>
        <v>1610.4648690364145</v>
      </c>
      <c r="E25" s="8">
        <f t="shared" si="1"/>
        <v>1610.4648690364145</v>
      </c>
      <c r="F25" s="8">
        <f t="shared" si="1"/>
        <v>1610.4648690364145</v>
      </c>
      <c r="G25" s="8">
        <f t="shared" si="1"/>
        <v>1610.4648690364145</v>
      </c>
      <c r="H25" s="8">
        <f t="shared" si="1"/>
        <v>1610.4648690364145</v>
      </c>
    </row>
    <row r="26" spans="1:28" x14ac:dyDescent="0.25">
      <c r="A26" s="7">
        <f t="shared" si="2"/>
        <v>0.05</v>
      </c>
      <c r="B26" s="8">
        <f t="shared" si="1"/>
        <v>1610.4648690364145</v>
      </c>
      <c r="C26" s="8">
        <f t="shared" si="1"/>
        <v>1610.4648690364145</v>
      </c>
      <c r="D26" s="8">
        <f t="shared" si="1"/>
        <v>1610.4648690364145</v>
      </c>
      <c r="E26" s="8">
        <f t="shared" si="1"/>
        <v>1610.4648690364145</v>
      </c>
      <c r="F26" s="8">
        <f t="shared" si="1"/>
        <v>1610.4648690364145</v>
      </c>
      <c r="G26" s="8">
        <f t="shared" si="1"/>
        <v>1610.4648690364145</v>
      </c>
      <c r="H26" s="8">
        <f t="shared" si="1"/>
        <v>1610.4648690364145</v>
      </c>
      <c r="Q26" s="45"/>
    </row>
    <row r="27" spans="1:28" x14ac:dyDescent="0.25">
      <c r="A27" s="7">
        <f t="shared" si="2"/>
        <v>0.05</v>
      </c>
      <c r="B27" s="8">
        <f t="shared" si="1"/>
        <v>1610.4648690364145</v>
      </c>
      <c r="C27" s="8">
        <f t="shared" si="1"/>
        <v>1610.4648690364145</v>
      </c>
      <c r="D27" s="8">
        <f t="shared" si="1"/>
        <v>1610.4648690364145</v>
      </c>
      <c r="E27" s="8">
        <f t="shared" si="1"/>
        <v>1610.4648690364145</v>
      </c>
      <c r="F27" s="8">
        <f t="shared" si="1"/>
        <v>1610.4648690364145</v>
      </c>
      <c r="G27" s="8">
        <f t="shared" si="1"/>
        <v>1610.4648690364145</v>
      </c>
      <c r="H27" s="8">
        <f t="shared" si="1"/>
        <v>1610.4648690364145</v>
      </c>
    </row>
    <row r="28" spans="1:28" x14ac:dyDescent="0.25">
      <c r="A28" s="7">
        <f t="shared" si="2"/>
        <v>0.05</v>
      </c>
      <c r="B28" s="8">
        <f t="shared" si="1"/>
        <v>1610.4648690364145</v>
      </c>
      <c r="C28" s="8">
        <f t="shared" si="1"/>
        <v>1610.4648690364145</v>
      </c>
      <c r="D28" s="8">
        <f t="shared" si="1"/>
        <v>1610.4648690364145</v>
      </c>
      <c r="E28" s="8">
        <f t="shared" si="1"/>
        <v>1610.4648690364145</v>
      </c>
      <c r="F28" s="8">
        <f t="shared" si="1"/>
        <v>1610.4648690364145</v>
      </c>
      <c r="G28" s="8">
        <f t="shared" si="1"/>
        <v>1610.4648690364145</v>
      </c>
      <c r="H28" s="8">
        <f t="shared" si="1"/>
        <v>1610.4648690364145</v>
      </c>
    </row>
    <row r="29" spans="1:28" x14ac:dyDescent="0.25">
      <c r="A29" s="7">
        <f t="shared" si="2"/>
        <v>0.05</v>
      </c>
      <c r="B29" s="8">
        <f t="shared" ref="B29:H34" si="3">B$18*(($A29/12)/(1-(1+($A29/12))^-(term*12)))</f>
        <v>1610.4648690364145</v>
      </c>
      <c r="C29" s="8">
        <f t="shared" si="3"/>
        <v>1610.4648690364145</v>
      </c>
      <c r="D29" s="8">
        <f t="shared" si="3"/>
        <v>1610.4648690364145</v>
      </c>
      <c r="E29" s="8">
        <f t="shared" si="3"/>
        <v>1610.4648690364145</v>
      </c>
      <c r="F29" s="8">
        <f t="shared" si="3"/>
        <v>1610.4648690364145</v>
      </c>
      <c r="G29" s="8">
        <f t="shared" si="3"/>
        <v>1610.4648690364145</v>
      </c>
      <c r="H29" s="8">
        <f t="shared" si="3"/>
        <v>1610.4648690364145</v>
      </c>
    </row>
    <row r="30" spans="1:28" x14ac:dyDescent="0.25">
      <c r="A30" s="7">
        <f t="shared" si="2"/>
        <v>0.05</v>
      </c>
      <c r="B30" s="8">
        <f t="shared" si="3"/>
        <v>1610.4648690364145</v>
      </c>
      <c r="C30" s="8">
        <f t="shared" si="3"/>
        <v>1610.4648690364145</v>
      </c>
      <c r="D30" s="8">
        <f t="shared" si="3"/>
        <v>1610.4648690364145</v>
      </c>
      <c r="E30" s="8">
        <f t="shared" si="3"/>
        <v>1610.4648690364145</v>
      </c>
      <c r="F30" s="8">
        <f t="shared" si="3"/>
        <v>1610.4648690364145</v>
      </c>
      <c r="G30" s="8">
        <f t="shared" si="3"/>
        <v>1610.4648690364145</v>
      </c>
      <c r="H30" s="8">
        <f t="shared" si="3"/>
        <v>1610.4648690364145</v>
      </c>
    </row>
    <row r="31" spans="1:28" x14ac:dyDescent="0.25">
      <c r="A31" s="7">
        <f t="shared" si="2"/>
        <v>0.05</v>
      </c>
      <c r="B31" s="8">
        <f t="shared" si="3"/>
        <v>1610.4648690364145</v>
      </c>
      <c r="C31" s="8">
        <f t="shared" si="3"/>
        <v>1610.4648690364145</v>
      </c>
      <c r="D31" s="8">
        <f t="shared" si="3"/>
        <v>1610.4648690364145</v>
      </c>
      <c r="E31" s="8">
        <f t="shared" si="3"/>
        <v>1610.4648690364145</v>
      </c>
      <c r="F31" s="8">
        <f t="shared" si="3"/>
        <v>1610.4648690364145</v>
      </c>
      <c r="G31" s="8">
        <f t="shared" si="3"/>
        <v>1610.4648690364145</v>
      </c>
      <c r="H31" s="8">
        <f t="shared" si="3"/>
        <v>1610.4648690364145</v>
      </c>
    </row>
    <row r="32" spans="1:28" x14ac:dyDescent="0.25">
      <c r="A32" s="7">
        <f t="shared" si="2"/>
        <v>0.05</v>
      </c>
      <c r="B32" s="8">
        <f t="shared" si="3"/>
        <v>1610.4648690364145</v>
      </c>
      <c r="C32" s="8">
        <f t="shared" si="3"/>
        <v>1610.4648690364145</v>
      </c>
      <c r="D32" s="8">
        <f t="shared" si="3"/>
        <v>1610.4648690364145</v>
      </c>
      <c r="E32" s="8">
        <f t="shared" si="3"/>
        <v>1610.4648690364145</v>
      </c>
      <c r="F32" s="8">
        <f t="shared" si="3"/>
        <v>1610.4648690364145</v>
      </c>
      <c r="G32" s="8">
        <f t="shared" si="3"/>
        <v>1610.4648690364145</v>
      </c>
      <c r="H32" s="8">
        <f t="shared" si="3"/>
        <v>1610.4648690364145</v>
      </c>
    </row>
    <row r="33" spans="1:12" x14ac:dyDescent="0.25">
      <c r="A33" s="7">
        <f t="shared" si="2"/>
        <v>0.05</v>
      </c>
      <c r="B33" s="8">
        <f t="shared" si="3"/>
        <v>1610.4648690364145</v>
      </c>
      <c r="C33" s="8">
        <f t="shared" si="3"/>
        <v>1610.4648690364145</v>
      </c>
      <c r="D33" s="8">
        <f t="shared" si="3"/>
        <v>1610.4648690364145</v>
      </c>
      <c r="E33" s="8">
        <f t="shared" si="3"/>
        <v>1610.4648690364145</v>
      </c>
      <c r="F33" s="8">
        <f t="shared" si="3"/>
        <v>1610.4648690364145</v>
      </c>
      <c r="G33" s="8">
        <f t="shared" si="3"/>
        <v>1610.4648690364145</v>
      </c>
      <c r="H33" s="8">
        <f t="shared" si="3"/>
        <v>1610.4648690364145</v>
      </c>
    </row>
    <row r="34" spans="1:12" x14ac:dyDescent="0.25">
      <c r="A34" s="7">
        <f t="shared" si="2"/>
        <v>0.05</v>
      </c>
      <c r="B34" s="8">
        <f t="shared" si="3"/>
        <v>1610.4648690364145</v>
      </c>
      <c r="C34" s="8">
        <f t="shared" si="3"/>
        <v>1610.4648690364145</v>
      </c>
      <c r="D34" s="8">
        <f t="shared" si="3"/>
        <v>1610.4648690364145</v>
      </c>
      <c r="E34" s="8">
        <f t="shared" si="3"/>
        <v>1610.4648690364145</v>
      </c>
      <c r="F34" s="8">
        <f t="shared" si="3"/>
        <v>1610.4648690364145</v>
      </c>
      <c r="G34" s="8">
        <f t="shared" si="3"/>
        <v>1610.4648690364145</v>
      </c>
      <c r="H34" s="8">
        <f t="shared" si="3"/>
        <v>1610.4648690364145</v>
      </c>
    </row>
    <row r="35" spans="1:12" x14ac:dyDescent="0.25">
      <c r="A35" s="12"/>
      <c r="B35" s="12"/>
      <c r="C35" s="13"/>
      <c r="D35" s="8"/>
      <c r="E35" s="13"/>
      <c r="F35" s="14"/>
      <c r="G35" s="15"/>
    </row>
    <row r="36" spans="1:12" ht="16.2" x14ac:dyDescent="0.4">
      <c r="A36" s="87" t="s">
        <v>23</v>
      </c>
      <c r="B36" s="88"/>
      <c r="C36" s="88"/>
      <c r="D36" s="88"/>
      <c r="E36" s="88"/>
      <c r="F36" s="87"/>
      <c r="G36" s="88"/>
      <c r="H36" s="88"/>
    </row>
    <row r="37" spans="1:12" x14ac:dyDescent="0.25">
      <c r="B37" s="6">
        <f>principle</f>
        <v>300000</v>
      </c>
      <c r="C37" s="6">
        <f t="shared" ref="C37" si="4">B37+$B$3</f>
        <v>300000</v>
      </c>
      <c r="D37" s="6">
        <f t="shared" ref="D37" si="5">C37+$B$3</f>
        <v>300000</v>
      </c>
      <c r="E37" s="6">
        <f t="shared" ref="E37" si="6">D37+$B$3</f>
        <v>300000</v>
      </c>
      <c r="F37" s="6">
        <f t="shared" ref="F37" si="7">E37+$B$3</f>
        <v>300000</v>
      </c>
      <c r="G37" s="6">
        <f t="shared" ref="G37" si="8">F37+$B$3</f>
        <v>300000</v>
      </c>
      <c r="H37" s="6">
        <f t="shared" ref="H37" si="9">G37+$B$3</f>
        <v>300000</v>
      </c>
    </row>
    <row r="38" spans="1:12" x14ac:dyDescent="0.25">
      <c r="A38" s="7">
        <f>rate</f>
        <v>0.05</v>
      </c>
      <c r="B38" s="8">
        <f t="shared" ref="B38:H47" si="10">B$18*(($A38/26)/(1-(1+($A38/26))^-(term*26)))</f>
        <v>742.9327355095221</v>
      </c>
      <c r="C38" s="8">
        <f t="shared" si="10"/>
        <v>742.9327355095221</v>
      </c>
      <c r="D38" s="8">
        <f t="shared" si="10"/>
        <v>742.9327355095221</v>
      </c>
      <c r="E38" s="8">
        <f t="shared" si="10"/>
        <v>742.9327355095221</v>
      </c>
      <c r="F38" s="8">
        <f t="shared" si="10"/>
        <v>742.9327355095221</v>
      </c>
      <c r="G38" s="8">
        <f t="shared" si="10"/>
        <v>742.9327355095221</v>
      </c>
      <c r="H38" s="8">
        <f t="shared" si="10"/>
        <v>742.9327355095221</v>
      </c>
    </row>
    <row r="39" spans="1:12" x14ac:dyDescent="0.25">
      <c r="A39" s="7">
        <f>A38+$B$5</f>
        <v>0.05</v>
      </c>
      <c r="B39" s="8">
        <f t="shared" si="10"/>
        <v>742.9327355095221</v>
      </c>
      <c r="C39" s="8">
        <f t="shared" si="10"/>
        <v>742.9327355095221</v>
      </c>
      <c r="D39" s="8">
        <f t="shared" si="10"/>
        <v>742.9327355095221</v>
      </c>
      <c r="E39" s="8">
        <f t="shared" si="10"/>
        <v>742.9327355095221</v>
      </c>
      <c r="F39" s="8">
        <f t="shared" si="10"/>
        <v>742.9327355095221</v>
      </c>
      <c r="G39" s="8">
        <f t="shared" si="10"/>
        <v>742.9327355095221</v>
      </c>
      <c r="H39" s="8">
        <f t="shared" si="10"/>
        <v>742.9327355095221</v>
      </c>
    </row>
    <row r="40" spans="1:12" x14ac:dyDescent="0.25">
      <c r="A40" s="7">
        <f t="shared" ref="A40:A53" si="11">A39+$B$5</f>
        <v>0.05</v>
      </c>
      <c r="B40" s="8">
        <f t="shared" si="10"/>
        <v>742.9327355095221</v>
      </c>
      <c r="C40" s="8">
        <f t="shared" si="10"/>
        <v>742.9327355095221</v>
      </c>
      <c r="D40" s="8">
        <f t="shared" si="10"/>
        <v>742.9327355095221</v>
      </c>
      <c r="E40" s="8">
        <f t="shared" si="10"/>
        <v>742.9327355095221</v>
      </c>
      <c r="F40" s="8">
        <f t="shared" si="10"/>
        <v>742.9327355095221</v>
      </c>
      <c r="G40" s="8">
        <f t="shared" si="10"/>
        <v>742.9327355095221</v>
      </c>
      <c r="H40" s="8">
        <f t="shared" si="10"/>
        <v>742.9327355095221</v>
      </c>
      <c r="L40" s="5"/>
    </row>
    <row r="41" spans="1:12" x14ac:dyDescent="0.25">
      <c r="A41" s="7">
        <f t="shared" si="11"/>
        <v>0.05</v>
      </c>
      <c r="B41" s="8">
        <f t="shared" si="10"/>
        <v>742.9327355095221</v>
      </c>
      <c r="C41" s="8">
        <f t="shared" si="10"/>
        <v>742.9327355095221</v>
      </c>
      <c r="D41" s="8">
        <f t="shared" si="10"/>
        <v>742.9327355095221</v>
      </c>
      <c r="E41" s="8">
        <f t="shared" si="10"/>
        <v>742.9327355095221</v>
      </c>
      <c r="F41" s="8">
        <f t="shared" si="10"/>
        <v>742.9327355095221</v>
      </c>
      <c r="G41" s="8">
        <f t="shared" si="10"/>
        <v>742.9327355095221</v>
      </c>
      <c r="H41" s="8">
        <f t="shared" si="10"/>
        <v>742.9327355095221</v>
      </c>
    </row>
    <row r="42" spans="1:12" x14ac:dyDescent="0.25">
      <c r="A42" s="7">
        <f t="shared" si="11"/>
        <v>0.05</v>
      </c>
      <c r="B42" s="8">
        <f t="shared" si="10"/>
        <v>742.9327355095221</v>
      </c>
      <c r="C42" s="8">
        <f t="shared" si="10"/>
        <v>742.9327355095221</v>
      </c>
      <c r="D42" s="8">
        <f t="shared" si="10"/>
        <v>742.9327355095221</v>
      </c>
      <c r="E42" s="8">
        <f t="shared" si="10"/>
        <v>742.9327355095221</v>
      </c>
      <c r="F42" s="8">
        <f t="shared" si="10"/>
        <v>742.9327355095221</v>
      </c>
      <c r="G42" s="8">
        <f t="shared" si="10"/>
        <v>742.9327355095221</v>
      </c>
      <c r="H42" s="8">
        <f t="shared" si="10"/>
        <v>742.9327355095221</v>
      </c>
    </row>
    <row r="43" spans="1:12" x14ac:dyDescent="0.25">
      <c r="A43" s="7">
        <f t="shared" si="11"/>
        <v>0.05</v>
      </c>
      <c r="B43" s="8">
        <f t="shared" si="10"/>
        <v>742.9327355095221</v>
      </c>
      <c r="C43" s="8">
        <f t="shared" si="10"/>
        <v>742.9327355095221</v>
      </c>
      <c r="D43" s="8">
        <f t="shared" si="10"/>
        <v>742.9327355095221</v>
      </c>
      <c r="E43" s="8">
        <f t="shared" si="10"/>
        <v>742.9327355095221</v>
      </c>
      <c r="F43" s="8">
        <f t="shared" si="10"/>
        <v>742.9327355095221</v>
      </c>
      <c r="G43" s="8">
        <f t="shared" si="10"/>
        <v>742.9327355095221</v>
      </c>
      <c r="H43" s="8">
        <f t="shared" si="10"/>
        <v>742.9327355095221</v>
      </c>
    </row>
    <row r="44" spans="1:12" x14ac:dyDescent="0.25">
      <c r="A44" s="7">
        <f t="shared" si="11"/>
        <v>0.05</v>
      </c>
      <c r="B44" s="8">
        <f t="shared" si="10"/>
        <v>742.9327355095221</v>
      </c>
      <c r="C44" s="8">
        <f t="shared" si="10"/>
        <v>742.9327355095221</v>
      </c>
      <c r="D44" s="8">
        <f t="shared" si="10"/>
        <v>742.9327355095221</v>
      </c>
      <c r="E44" s="8">
        <f t="shared" si="10"/>
        <v>742.9327355095221</v>
      </c>
      <c r="F44" s="8">
        <f t="shared" si="10"/>
        <v>742.9327355095221</v>
      </c>
      <c r="G44" s="8">
        <f t="shared" si="10"/>
        <v>742.9327355095221</v>
      </c>
      <c r="H44" s="8">
        <f t="shared" si="10"/>
        <v>742.9327355095221</v>
      </c>
    </row>
    <row r="45" spans="1:12" x14ac:dyDescent="0.25">
      <c r="A45" s="7">
        <f t="shared" si="11"/>
        <v>0.05</v>
      </c>
      <c r="B45" s="8">
        <f t="shared" si="10"/>
        <v>742.9327355095221</v>
      </c>
      <c r="C45" s="8">
        <f t="shared" si="10"/>
        <v>742.9327355095221</v>
      </c>
      <c r="D45" s="8">
        <f t="shared" si="10"/>
        <v>742.9327355095221</v>
      </c>
      <c r="E45" s="8">
        <f t="shared" si="10"/>
        <v>742.9327355095221</v>
      </c>
      <c r="F45" s="8">
        <f t="shared" si="10"/>
        <v>742.9327355095221</v>
      </c>
      <c r="G45" s="8">
        <f t="shared" si="10"/>
        <v>742.9327355095221</v>
      </c>
      <c r="H45" s="8">
        <f t="shared" si="10"/>
        <v>742.9327355095221</v>
      </c>
    </row>
    <row r="46" spans="1:12" x14ac:dyDescent="0.25">
      <c r="A46" s="7">
        <f t="shared" si="11"/>
        <v>0.05</v>
      </c>
      <c r="B46" s="8">
        <f t="shared" si="10"/>
        <v>742.9327355095221</v>
      </c>
      <c r="C46" s="8">
        <f t="shared" si="10"/>
        <v>742.9327355095221</v>
      </c>
      <c r="D46" s="8">
        <f t="shared" si="10"/>
        <v>742.9327355095221</v>
      </c>
      <c r="E46" s="8">
        <f t="shared" si="10"/>
        <v>742.9327355095221</v>
      </c>
      <c r="F46" s="8">
        <f t="shared" si="10"/>
        <v>742.9327355095221</v>
      </c>
      <c r="G46" s="8">
        <f t="shared" si="10"/>
        <v>742.9327355095221</v>
      </c>
      <c r="H46" s="8">
        <f t="shared" si="10"/>
        <v>742.9327355095221</v>
      </c>
    </row>
    <row r="47" spans="1:12" x14ac:dyDescent="0.25">
      <c r="A47" s="7">
        <f t="shared" si="11"/>
        <v>0.05</v>
      </c>
      <c r="B47" s="8">
        <f t="shared" si="10"/>
        <v>742.9327355095221</v>
      </c>
      <c r="C47" s="8">
        <f t="shared" si="10"/>
        <v>742.9327355095221</v>
      </c>
      <c r="D47" s="8">
        <f t="shared" si="10"/>
        <v>742.9327355095221</v>
      </c>
      <c r="E47" s="8">
        <f t="shared" si="10"/>
        <v>742.9327355095221</v>
      </c>
      <c r="F47" s="8">
        <f t="shared" si="10"/>
        <v>742.9327355095221</v>
      </c>
      <c r="G47" s="8">
        <f t="shared" si="10"/>
        <v>742.9327355095221</v>
      </c>
      <c r="H47" s="8">
        <f t="shared" si="10"/>
        <v>742.9327355095221</v>
      </c>
    </row>
    <row r="48" spans="1:12" x14ac:dyDescent="0.25">
      <c r="A48" s="7">
        <f t="shared" si="11"/>
        <v>0.05</v>
      </c>
      <c r="B48" s="8">
        <f t="shared" ref="B48:H53" si="12">B$18*(($A48/26)/(1-(1+($A48/26))^-(term*26)))</f>
        <v>742.9327355095221</v>
      </c>
      <c r="C48" s="8">
        <f t="shared" si="12"/>
        <v>742.9327355095221</v>
      </c>
      <c r="D48" s="8">
        <f t="shared" si="12"/>
        <v>742.9327355095221</v>
      </c>
      <c r="E48" s="8">
        <f t="shared" si="12"/>
        <v>742.9327355095221</v>
      </c>
      <c r="F48" s="8">
        <f t="shared" si="12"/>
        <v>742.9327355095221</v>
      </c>
      <c r="G48" s="8">
        <f t="shared" si="12"/>
        <v>742.9327355095221</v>
      </c>
      <c r="H48" s="8">
        <f t="shared" si="12"/>
        <v>742.9327355095221</v>
      </c>
    </row>
    <row r="49" spans="1:8" x14ac:dyDescent="0.25">
      <c r="A49" s="7">
        <f t="shared" si="11"/>
        <v>0.05</v>
      </c>
      <c r="B49" s="8">
        <f t="shared" si="12"/>
        <v>742.9327355095221</v>
      </c>
      <c r="C49" s="8">
        <f t="shared" si="12"/>
        <v>742.9327355095221</v>
      </c>
      <c r="D49" s="8">
        <f t="shared" si="12"/>
        <v>742.9327355095221</v>
      </c>
      <c r="E49" s="8">
        <f t="shared" si="12"/>
        <v>742.9327355095221</v>
      </c>
      <c r="F49" s="8">
        <f t="shared" si="12"/>
        <v>742.9327355095221</v>
      </c>
      <c r="G49" s="8">
        <f t="shared" si="12"/>
        <v>742.9327355095221</v>
      </c>
      <c r="H49" s="8">
        <f t="shared" si="12"/>
        <v>742.9327355095221</v>
      </c>
    </row>
    <row r="50" spans="1:8" x14ac:dyDescent="0.25">
      <c r="A50" s="7">
        <f t="shared" si="11"/>
        <v>0.05</v>
      </c>
      <c r="B50" s="8">
        <f t="shared" si="12"/>
        <v>742.9327355095221</v>
      </c>
      <c r="C50" s="8">
        <f t="shared" si="12"/>
        <v>742.9327355095221</v>
      </c>
      <c r="D50" s="8">
        <f t="shared" si="12"/>
        <v>742.9327355095221</v>
      </c>
      <c r="E50" s="8">
        <f t="shared" si="12"/>
        <v>742.9327355095221</v>
      </c>
      <c r="F50" s="8">
        <f t="shared" si="12"/>
        <v>742.9327355095221</v>
      </c>
      <c r="G50" s="8">
        <f t="shared" si="12"/>
        <v>742.9327355095221</v>
      </c>
      <c r="H50" s="8">
        <f t="shared" si="12"/>
        <v>742.9327355095221</v>
      </c>
    </row>
    <row r="51" spans="1:8" x14ac:dyDescent="0.25">
      <c r="A51" s="7">
        <f t="shared" si="11"/>
        <v>0.05</v>
      </c>
      <c r="B51" s="8">
        <f t="shared" si="12"/>
        <v>742.9327355095221</v>
      </c>
      <c r="C51" s="8">
        <f t="shared" si="12"/>
        <v>742.9327355095221</v>
      </c>
      <c r="D51" s="8">
        <f t="shared" si="12"/>
        <v>742.9327355095221</v>
      </c>
      <c r="E51" s="8">
        <f t="shared" si="12"/>
        <v>742.9327355095221</v>
      </c>
      <c r="F51" s="8">
        <f t="shared" si="12"/>
        <v>742.9327355095221</v>
      </c>
      <c r="G51" s="8">
        <f t="shared" si="12"/>
        <v>742.9327355095221</v>
      </c>
      <c r="H51" s="8">
        <f t="shared" si="12"/>
        <v>742.9327355095221</v>
      </c>
    </row>
    <row r="52" spans="1:8" x14ac:dyDescent="0.25">
      <c r="A52" s="7">
        <f t="shared" si="11"/>
        <v>0.05</v>
      </c>
      <c r="B52" s="8">
        <f t="shared" si="12"/>
        <v>742.9327355095221</v>
      </c>
      <c r="C52" s="8">
        <f t="shared" si="12"/>
        <v>742.9327355095221</v>
      </c>
      <c r="D52" s="8">
        <f t="shared" si="12"/>
        <v>742.9327355095221</v>
      </c>
      <c r="E52" s="8">
        <f t="shared" si="12"/>
        <v>742.9327355095221</v>
      </c>
      <c r="F52" s="8">
        <f t="shared" si="12"/>
        <v>742.9327355095221</v>
      </c>
      <c r="G52" s="8">
        <f t="shared" si="12"/>
        <v>742.9327355095221</v>
      </c>
      <c r="H52" s="8">
        <f t="shared" si="12"/>
        <v>742.9327355095221</v>
      </c>
    </row>
    <row r="53" spans="1:8" x14ac:dyDescent="0.25">
      <c r="A53" s="7">
        <f t="shared" si="11"/>
        <v>0.05</v>
      </c>
      <c r="B53" s="8">
        <f t="shared" si="12"/>
        <v>742.9327355095221</v>
      </c>
      <c r="C53" s="8">
        <f t="shared" si="12"/>
        <v>742.9327355095221</v>
      </c>
      <c r="D53" s="8">
        <f t="shared" si="12"/>
        <v>742.9327355095221</v>
      </c>
      <c r="E53" s="8">
        <f t="shared" si="12"/>
        <v>742.9327355095221</v>
      </c>
      <c r="F53" s="8">
        <f t="shared" si="12"/>
        <v>742.9327355095221</v>
      </c>
      <c r="G53" s="8">
        <f t="shared" si="12"/>
        <v>742.9327355095221</v>
      </c>
      <c r="H53" s="8">
        <f t="shared" si="12"/>
        <v>742.9327355095221</v>
      </c>
    </row>
    <row r="54" spans="1:8" x14ac:dyDescent="0.25">
      <c r="A54" s="12"/>
      <c r="B54" s="12"/>
      <c r="C54" s="13"/>
      <c r="D54" s="8"/>
      <c r="E54" s="13"/>
      <c r="F54" s="14"/>
      <c r="G54" s="15"/>
    </row>
    <row r="55" spans="1:8" x14ac:dyDescent="0.25">
      <c r="A55" s="12"/>
      <c r="B55" s="12"/>
      <c r="C55" s="13"/>
      <c r="D55" s="8"/>
      <c r="E55" s="13"/>
      <c r="F55" s="14"/>
      <c r="G55" s="15"/>
    </row>
    <row r="56" spans="1:8" x14ac:dyDescent="0.25">
      <c r="A56" s="86" t="s">
        <v>76</v>
      </c>
      <c r="B56" s="12"/>
      <c r="C56" s="13"/>
      <c r="D56" s="8"/>
      <c r="E56" s="13"/>
      <c r="F56" s="14"/>
      <c r="G56" s="15"/>
    </row>
    <row r="57" spans="1:8" x14ac:dyDescent="0.25">
      <c r="A57" s="77" t="s">
        <v>51</v>
      </c>
      <c r="B57" s="12"/>
      <c r="C57" s="13"/>
      <c r="D57" s="8"/>
      <c r="E57" s="13"/>
      <c r="F57" s="14"/>
      <c r="G57" s="15"/>
    </row>
    <row r="58" spans="1:8" x14ac:dyDescent="0.25">
      <c r="A58" s="77" t="s">
        <v>50</v>
      </c>
      <c r="B58" s="78">
        <v>45292</v>
      </c>
      <c r="C58" s="78">
        <v>46023</v>
      </c>
      <c r="D58" s="78">
        <v>46753</v>
      </c>
      <c r="E58" s="78">
        <v>47484</v>
      </c>
      <c r="F58" s="14"/>
      <c r="G58" s="15"/>
    </row>
    <row r="59" spans="1:8" x14ac:dyDescent="0.25">
      <c r="A59" s="77" t="s">
        <v>77</v>
      </c>
      <c r="B59" s="13">
        <v>100000</v>
      </c>
      <c r="C59" s="13">
        <v>93872</v>
      </c>
      <c r="D59" s="13">
        <v>87410</v>
      </c>
      <c r="E59" s="13">
        <v>79598</v>
      </c>
      <c r="F59" s="85"/>
      <c r="G59" s="15"/>
    </row>
    <row r="60" spans="1:8" x14ac:dyDescent="0.25">
      <c r="A60" s="77" t="s">
        <v>78</v>
      </c>
      <c r="B60" s="13">
        <v>100000</v>
      </c>
      <c r="C60" s="85" t="s">
        <v>74</v>
      </c>
      <c r="D60" s="85" t="s">
        <v>74</v>
      </c>
      <c r="E60" s="85" t="s">
        <v>74</v>
      </c>
      <c r="F60" s="13"/>
      <c r="G60" s="13"/>
    </row>
    <row r="61" spans="1:8" x14ac:dyDescent="0.25">
      <c r="A61" s="77" t="s">
        <v>48</v>
      </c>
      <c r="B61" s="12">
        <v>5</v>
      </c>
      <c r="C61" s="12">
        <v>5.5</v>
      </c>
      <c r="D61" s="12">
        <v>4.5</v>
      </c>
      <c r="E61" s="77">
        <v>4</v>
      </c>
      <c r="F61" s="12"/>
      <c r="G61" s="12"/>
      <c r="H61" s="12"/>
    </row>
    <row r="62" spans="1:8" x14ac:dyDescent="0.25">
      <c r="A62" s="77" t="s">
        <v>49</v>
      </c>
      <c r="B62" s="12">
        <v>20</v>
      </c>
      <c r="C62" s="12">
        <v>18</v>
      </c>
      <c r="D62" s="12">
        <v>16</v>
      </c>
      <c r="E62" s="77">
        <v>14</v>
      </c>
      <c r="F62" s="12"/>
      <c r="G62" s="12"/>
      <c r="H62" s="12"/>
    </row>
    <row r="63" spans="1:8" x14ac:dyDescent="0.25">
      <c r="A63" s="77" t="s">
        <v>79</v>
      </c>
      <c r="B63" s="13">
        <v>900</v>
      </c>
      <c r="C63" s="13">
        <v>900</v>
      </c>
      <c r="D63" s="13">
        <v>900</v>
      </c>
      <c r="E63" s="13">
        <v>900</v>
      </c>
      <c r="F63" s="13"/>
      <c r="G63" s="13"/>
    </row>
    <row r="64" spans="1:8" x14ac:dyDescent="0.25">
      <c r="A64" s="77" t="s">
        <v>80</v>
      </c>
      <c r="B64" s="13">
        <v>1800</v>
      </c>
      <c r="C64" s="13">
        <v>1800</v>
      </c>
      <c r="D64" s="13">
        <v>1800</v>
      </c>
      <c r="E64" s="13">
        <v>1800</v>
      </c>
      <c r="F64" s="13"/>
      <c r="G64" s="13"/>
    </row>
    <row r="65" spans="1:9" x14ac:dyDescent="0.25">
      <c r="A65" s="77" t="s">
        <v>75</v>
      </c>
      <c r="B65" s="12"/>
      <c r="C65" s="13"/>
      <c r="D65" s="8"/>
      <c r="E65" s="13"/>
      <c r="F65" s="14"/>
      <c r="G65" s="15"/>
    </row>
    <row r="66" spans="1:9" x14ac:dyDescent="0.25">
      <c r="A66" s="77"/>
      <c r="B66" s="12"/>
      <c r="C66" s="13"/>
      <c r="D66" s="8"/>
      <c r="E66" s="13"/>
      <c r="F66" s="14"/>
      <c r="G66" s="15"/>
    </row>
    <row r="67" spans="1:9" x14ac:dyDescent="0.25">
      <c r="A67" s="12"/>
      <c r="B67" s="12"/>
      <c r="C67" s="13"/>
      <c r="D67" s="8"/>
      <c r="E67" s="13"/>
      <c r="F67" s="14"/>
      <c r="G67" s="15"/>
    </row>
    <row r="68" spans="1:9" x14ac:dyDescent="0.25">
      <c r="A68" s="12"/>
      <c r="B68" s="12"/>
      <c r="C68" s="13"/>
      <c r="D68" s="8"/>
      <c r="E68" s="13"/>
      <c r="F68" s="14"/>
      <c r="G68" s="15"/>
    </row>
    <row r="69" spans="1:9" x14ac:dyDescent="0.25">
      <c r="A69" s="79" t="s">
        <v>52</v>
      </c>
      <c r="B69" s="79"/>
      <c r="C69" s="80"/>
      <c r="D69" s="81"/>
      <c r="E69" s="80"/>
      <c r="F69" s="82"/>
      <c r="G69" s="83"/>
      <c r="H69" s="83"/>
      <c r="I69" s="83"/>
    </row>
    <row r="70" spans="1:9" x14ac:dyDescent="0.25">
      <c r="A70" s="79" t="s">
        <v>53</v>
      </c>
      <c r="B70" s="79"/>
      <c r="C70" s="80"/>
      <c r="D70" s="81"/>
      <c r="E70" s="80"/>
      <c r="F70" s="82"/>
      <c r="G70" s="83"/>
      <c r="H70" s="83"/>
      <c r="I70" s="83"/>
    </row>
    <row r="71" spans="1:9" x14ac:dyDescent="0.25">
      <c r="A71" s="79" t="s">
        <v>54</v>
      </c>
      <c r="B71" s="79"/>
      <c r="C71" s="80">
        <v>100000</v>
      </c>
      <c r="D71" s="81"/>
      <c r="E71" s="80"/>
      <c r="F71" s="82"/>
      <c r="G71" s="83"/>
      <c r="H71" s="83"/>
      <c r="I71" s="83"/>
    </row>
    <row r="72" spans="1:9" x14ac:dyDescent="0.25">
      <c r="A72" s="79" t="s">
        <v>55</v>
      </c>
      <c r="B72" s="79"/>
      <c r="C72" s="81" t="s">
        <v>56</v>
      </c>
      <c r="E72" s="80"/>
      <c r="F72" s="82"/>
      <c r="G72" s="83"/>
      <c r="H72" s="83"/>
      <c r="I72" s="83"/>
    </row>
    <row r="73" spans="1:9" x14ac:dyDescent="0.25">
      <c r="A73" s="79" t="s">
        <v>57</v>
      </c>
      <c r="B73" s="79"/>
      <c r="C73" s="80">
        <v>7.0000000000000007E-2</v>
      </c>
      <c r="D73" s="81"/>
      <c r="E73" s="80"/>
      <c r="F73" s="82"/>
      <c r="G73" s="83"/>
      <c r="H73" s="83"/>
      <c r="I73" s="83"/>
    </row>
    <row r="74" spans="1:9" x14ac:dyDescent="0.25">
      <c r="A74" s="79" t="s">
        <v>58</v>
      </c>
      <c r="B74" s="79"/>
      <c r="C74" s="80" t="s">
        <v>59</v>
      </c>
      <c r="D74" s="81"/>
      <c r="E74" s="80"/>
      <c r="F74" s="82"/>
      <c r="G74" s="83"/>
      <c r="H74" s="83"/>
      <c r="I74" s="83"/>
    </row>
    <row r="75" spans="1:9" x14ac:dyDescent="0.25">
      <c r="A75" s="79" t="s">
        <v>60</v>
      </c>
      <c r="B75" s="79"/>
      <c r="C75" s="81">
        <v>10000</v>
      </c>
      <c r="E75" s="80"/>
      <c r="F75" s="82"/>
      <c r="G75" s="83"/>
      <c r="H75" s="83"/>
      <c r="I75" s="83"/>
    </row>
    <row r="76" spans="1:9" x14ac:dyDescent="0.25">
      <c r="A76" s="79"/>
      <c r="B76" s="79"/>
      <c r="C76" s="80"/>
      <c r="D76" s="81"/>
      <c r="E76" s="80"/>
      <c r="F76" s="82"/>
      <c r="G76" s="83"/>
      <c r="H76" s="83"/>
      <c r="I76" s="83"/>
    </row>
    <row r="77" spans="1:9" x14ac:dyDescent="0.25">
      <c r="A77" s="79" t="s">
        <v>61</v>
      </c>
      <c r="B77" s="79"/>
      <c r="C77" s="80"/>
      <c r="D77" s="81"/>
      <c r="E77" s="80"/>
      <c r="F77" s="82"/>
      <c r="G77" s="83"/>
      <c r="H77" s="83"/>
      <c r="I77" s="83"/>
    </row>
    <row r="78" spans="1:9" x14ac:dyDescent="0.25">
      <c r="A78" s="79" t="s">
        <v>62</v>
      </c>
      <c r="B78" s="79"/>
      <c r="C78" s="80"/>
      <c r="D78" s="81"/>
      <c r="E78" s="80"/>
      <c r="F78" s="82"/>
      <c r="G78" s="83"/>
      <c r="H78" s="83"/>
      <c r="I78" s="83"/>
    </row>
    <row r="79" spans="1:9" x14ac:dyDescent="0.25">
      <c r="A79" s="79" t="s">
        <v>63</v>
      </c>
      <c r="B79" s="79"/>
      <c r="C79" s="80"/>
      <c r="D79" s="81"/>
      <c r="E79" s="80"/>
      <c r="F79" s="82"/>
      <c r="G79" s="83"/>
      <c r="H79" s="83"/>
      <c r="I79" s="83"/>
    </row>
    <row r="80" spans="1:9" x14ac:dyDescent="0.25">
      <c r="A80" s="79"/>
      <c r="B80" s="79"/>
      <c r="C80" s="80"/>
      <c r="D80" s="81"/>
      <c r="E80" s="80"/>
      <c r="F80" s="82"/>
      <c r="G80" s="83"/>
      <c r="H80" s="83"/>
      <c r="I80" s="83"/>
    </row>
    <row r="81" spans="1:9" x14ac:dyDescent="0.25">
      <c r="A81" s="79"/>
      <c r="B81" s="79"/>
      <c r="C81" s="80"/>
      <c r="D81" s="81"/>
      <c r="E81" s="80"/>
      <c r="F81" s="82"/>
      <c r="G81" s="83"/>
      <c r="H81" s="83"/>
      <c r="I81" s="83"/>
    </row>
    <row r="82" spans="1:9" x14ac:dyDescent="0.25">
      <c r="A82" s="79" t="s">
        <v>64</v>
      </c>
      <c r="B82" s="79"/>
      <c r="C82" s="80"/>
      <c r="D82" s="81"/>
      <c r="E82" s="80"/>
      <c r="F82" s="82"/>
      <c r="G82" s="83"/>
      <c r="H82" s="83"/>
      <c r="I82" s="83"/>
    </row>
    <row r="83" spans="1:9" x14ac:dyDescent="0.25">
      <c r="A83" s="79" t="s">
        <v>65</v>
      </c>
      <c r="B83" s="79"/>
      <c r="C83" s="80"/>
      <c r="D83" s="81"/>
      <c r="E83" s="80"/>
      <c r="F83" s="82"/>
      <c r="G83" s="83"/>
      <c r="H83" s="83"/>
      <c r="I83" s="83"/>
    </row>
    <row r="84" spans="1:9" x14ac:dyDescent="0.25">
      <c r="A84" s="84" t="s">
        <v>70</v>
      </c>
      <c r="B84" s="79"/>
      <c r="C84" s="80"/>
      <c r="D84" s="81"/>
      <c r="E84" s="80"/>
      <c r="F84" s="82"/>
      <c r="G84" s="83"/>
      <c r="H84" s="83"/>
      <c r="I84" s="83"/>
    </row>
    <row r="85" spans="1:9" x14ac:dyDescent="0.25">
      <c r="A85" s="84" t="s">
        <v>69</v>
      </c>
      <c r="B85" s="79"/>
      <c r="C85" s="80"/>
      <c r="D85" s="81"/>
      <c r="E85" s="80"/>
      <c r="F85" s="82"/>
      <c r="G85" s="83"/>
      <c r="H85" s="83"/>
      <c r="I85" s="83"/>
    </row>
    <row r="86" spans="1:9" x14ac:dyDescent="0.25">
      <c r="A86" s="84" t="s">
        <v>71</v>
      </c>
      <c r="B86" s="79"/>
      <c r="C86" s="80"/>
      <c r="D86" s="81"/>
      <c r="E86" s="80"/>
      <c r="F86" s="82"/>
      <c r="G86" s="83"/>
      <c r="H86" s="83"/>
      <c r="I86" s="83"/>
    </row>
    <row r="87" spans="1:9" x14ac:dyDescent="0.25">
      <c r="A87" s="84" t="s">
        <v>72</v>
      </c>
      <c r="B87" s="79"/>
      <c r="C87" s="80"/>
      <c r="D87" s="81"/>
      <c r="E87" s="80"/>
      <c r="F87" s="82"/>
      <c r="G87" s="83"/>
      <c r="H87" s="83"/>
      <c r="I87" s="83"/>
    </row>
    <row r="88" spans="1:9" x14ac:dyDescent="0.25">
      <c r="A88" s="84" t="s">
        <v>73</v>
      </c>
      <c r="B88" s="79"/>
      <c r="C88" s="80"/>
      <c r="D88" s="81"/>
      <c r="E88" s="80"/>
      <c r="F88" s="82"/>
      <c r="G88" s="83"/>
      <c r="H88" s="83"/>
      <c r="I88" s="83"/>
    </row>
    <row r="89" spans="1:9" x14ac:dyDescent="0.25">
      <c r="A89" s="79"/>
      <c r="B89" s="79"/>
      <c r="C89" s="80"/>
      <c r="D89" s="81"/>
      <c r="E89" s="80"/>
      <c r="F89" s="82"/>
      <c r="G89" s="83"/>
      <c r="H89" s="83"/>
      <c r="I89" s="83"/>
    </row>
    <row r="90" spans="1:9" x14ac:dyDescent="0.25">
      <c r="A90" s="79"/>
      <c r="B90" s="79"/>
      <c r="C90" s="80"/>
      <c r="D90" s="81"/>
      <c r="E90" s="80"/>
      <c r="F90" s="82"/>
      <c r="G90" s="83"/>
      <c r="H90" s="83"/>
      <c r="I90" s="83"/>
    </row>
    <row r="91" spans="1:9" x14ac:dyDescent="0.25">
      <c r="A91" s="86" t="s">
        <v>81</v>
      </c>
      <c r="B91" s="79"/>
      <c r="C91" s="80"/>
      <c r="D91" s="81"/>
      <c r="E91" s="80"/>
      <c r="F91" s="82"/>
      <c r="G91" s="83"/>
      <c r="H91" s="83"/>
      <c r="I91" s="83"/>
    </row>
    <row r="92" spans="1:9" x14ac:dyDescent="0.25">
      <c r="A92" s="79" t="s">
        <v>66</v>
      </c>
      <c r="B92" s="79"/>
      <c r="C92" s="80"/>
      <c r="D92" s="81"/>
      <c r="E92" s="80"/>
      <c r="F92" s="82"/>
      <c r="G92" s="83"/>
      <c r="H92" s="83"/>
      <c r="I92" s="83"/>
    </row>
    <row r="93" spans="1:9" x14ac:dyDescent="0.25">
      <c r="A93" s="79" t="s">
        <v>67</v>
      </c>
      <c r="B93" s="79"/>
      <c r="C93" s="80"/>
      <c r="D93" s="81"/>
      <c r="E93" s="80"/>
      <c r="F93" s="82"/>
      <c r="G93" s="83"/>
      <c r="H93" s="83"/>
      <c r="I93" s="83"/>
    </row>
    <row r="94" spans="1:9" x14ac:dyDescent="0.25">
      <c r="A94" s="79" t="s">
        <v>68</v>
      </c>
      <c r="B94" s="79"/>
      <c r="C94" s="80"/>
      <c r="D94" s="81"/>
      <c r="E94" s="80"/>
      <c r="F94" s="82"/>
      <c r="G94" s="83"/>
      <c r="H94" s="83"/>
      <c r="I94" s="83"/>
    </row>
    <row r="95" spans="1:9" x14ac:dyDescent="0.25">
      <c r="A95" s="12"/>
      <c r="B95" s="12"/>
      <c r="C95" s="13"/>
      <c r="D95" s="8"/>
      <c r="E95" s="13"/>
      <c r="F95" s="14"/>
      <c r="G95" s="15"/>
    </row>
    <row r="96" spans="1:9" x14ac:dyDescent="0.25">
      <c r="A96" s="12"/>
      <c r="B96" s="12"/>
      <c r="C96" s="13"/>
      <c r="D96" s="8"/>
      <c r="E96" s="13"/>
      <c r="F96" s="14"/>
      <c r="G96" s="15"/>
    </row>
    <row r="97" spans="1:7" x14ac:dyDescent="0.25">
      <c r="A97" s="12"/>
      <c r="B97" s="12"/>
      <c r="C97" s="13"/>
      <c r="D97" s="8"/>
      <c r="E97" s="13"/>
      <c r="F97" s="14"/>
      <c r="G97" s="15"/>
    </row>
    <row r="98" spans="1:7" x14ac:dyDescent="0.25">
      <c r="A98" s="12"/>
      <c r="B98" s="12"/>
      <c r="C98" s="13"/>
      <c r="D98" s="8"/>
      <c r="E98" s="13"/>
      <c r="F98" s="14"/>
      <c r="G98" s="15"/>
    </row>
    <row r="99" spans="1:7" x14ac:dyDescent="0.25">
      <c r="A99" s="12"/>
      <c r="B99" s="12"/>
      <c r="C99" s="13"/>
      <c r="D99" s="8"/>
      <c r="E99" s="13"/>
      <c r="F99" s="14"/>
      <c r="G99" s="15"/>
    </row>
    <row r="100" spans="1:7" x14ac:dyDescent="0.25">
      <c r="A100" s="12"/>
      <c r="B100" s="12"/>
      <c r="C100" s="13"/>
      <c r="D100" s="8"/>
      <c r="E100" s="13"/>
      <c r="F100" s="14"/>
      <c r="G100" s="15"/>
    </row>
    <row r="101" spans="1:7" x14ac:dyDescent="0.25">
      <c r="A101" s="12"/>
      <c r="B101" s="12"/>
      <c r="C101" s="13"/>
      <c r="D101" s="8"/>
      <c r="E101" s="13"/>
      <c r="F101" s="14"/>
      <c r="G101" s="15"/>
    </row>
    <row r="102" spans="1:7" x14ac:dyDescent="0.25">
      <c r="A102" s="12"/>
      <c r="B102" s="12"/>
      <c r="C102" s="13"/>
      <c r="D102" s="8"/>
      <c r="E102" s="13"/>
      <c r="F102" s="14"/>
      <c r="G102" s="15"/>
    </row>
    <row r="103" spans="1:7" x14ac:dyDescent="0.25">
      <c r="A103" s="12"/>
      <c r="B103" s="12"/>
      <c r="C103" s="13"/>
      <c r="D103" s="8"/>
      <c r="E103" s="13"/>
      <c r="F103" s="14"/>
      <c r="G103" s="15"/>
    </row>
    <row r="104" spans="1:7" x14ac:dyDescent="0.25">
      <c r="A104" s="12"/>
      <c r="B104" s="12"/>
      <c r="C104" s="13"/>
      <c r="D104" s="8"/>
      <c r="E104" s="13"/>
      <c r="F104" s="14"/>
      <c r="G104" s="15"/>
    </row>
    <row r="105" spans="1:7" x14ac:dyDescent="0.25">
      <c r="A105" s="12"/>
      <c r="B105" s="12"/>
      <c r="C105" s="13"/>
      <c r="D105" s="8"/>
      <c r="E105" s="13"/>
      <c r="F105" s="14"/>
      <c r="G105" s="15"/>
    </row>
    <row r="106" spans="1:7" x14ac:dyDescent="0.25">
      <c r="A106" s="12"/>
      <c r="B106" s="12"/>
      <c r="C106" s="13"/>
      <c r="D106" s="8"/>
      <c r="E106" s="13"/>
      <c r="F106" s="14"/>
      <c r="G106" s="15"/>
    </row>
    <row r="107" spans="1:7" x14ac:dyDescent="0.25">
      <c r="A107" s="12"/>
      <c r="B107" s="12"/>
      <c r="C107" s="13"/>
      <c r="D107" s="8"/>
      <c r="E107" s="13"/>
      <c r="F107" s="14"/>
      <c r="G107" s="15"/>
    </row>
    <row r="108" spans="1:7" x14ac:dyDescent="0.25">
      <c r="A108" s="12"/>
      <c r="B108" s="12"/>
      <c r="C108" s="13"/>
      <c r="D108" s="8"/>
      <c r="E108" s="13"/>
      <c r="F108" s="14"/>
      <c r="G108" s="15"/>
    </row>
    <row r="109" spans="1:7" x14ac:dyDescent="0.25">
      <c r="A109" s="12"/>
      <c r="B109" s="12"/>
      <c r="C109" s="13"/>
      <c r="D109" s="8"/>
      <c r="E109" s="13"/>
      <c r="F109" s="14"/>
      <c r="G109" s="15"/>
    </row>
    <row r="110" spans="1:7" x14ac:dyDescent="0.25">
      <c r="A110" s="12"/>
      <c r="B110" s="12"/>
      <c r="C110" s="13"/>
      <c r="D110" s="8"/>
      <c r="E110" s="13"/>
      <c r="F110" s="14"/>
      <c r="G110" s="15"/>
    </row>
    <row r="111" spans="1:7" x14ac:dyDescent="0.25">
      <c r="A111" s="12"/>
      <c r="B111" s="12"/>
      <c r="C111" s="13"/>
      <c r="D111" s="8"/>
      <c r="E111" s="13"/>
      <c r="F111" s="14"/>
      <c r="G111" s="15"/>
    </row>
    <row r="112" spans="1:7" x14ac:dyDescent="0.25">
      <c r="A112" s="12"/>
      <c r="B112" s="12"/>
      <c r="C112" s="13"/>
      <c r="D112" s="8"/>
      <c r="E112" s="13"/>
      <c r="F112" s="14"/>
      <c r="G112" s="15"/>
    </row>
    <row r="113" spans="1:7" x14ac:dyDescent="0.25">
      <c r="A113" s="12"/>
      <c r="B113" s="12"/>
      <c r="C113" s="13"/>
      <c r="D113" s="8"/>
      <c r="E113" s="13"/>
      <c r="F113" s="14"/>
      <c r="G113" s="15"/>
    </row>
    <row r="114" spans="1:7" x14ac:dyDescent="0.25">
      <c r="A114" s="12"/>
      <c r="B114" s="12"/>
      <c r="C114" s="13"/>
      <c r="D114" s="8"/>
      <c r="E114" s="13"/>
      <c r="F114" s="14"/>
      <c r="G114" s="15"/>
    </row>
    <row r="115" spans="1:7" x14ac:dyDescent="0.25">
      <c r="A115" s="12"/>
      <c r="B115" s="12"/>
      <c r="C115" s="13"/>
      <c r="D115" s="8"/>
      <c r="E115" s="13"/>
      <c r="F115" s="14"/>
      <c r="G115" s="15"/>
    </row>
    <row r="116" spans="1:7" x14ac:dyDescent="0.25">
      <c r="A116" s="12"/>
      <c r="B116" s="12"/>
      <c r="C116" s="13"/>
      <c r="D116" s="8"/>
      <c r="E116" s="13"/>
      <c r="F116" s="14"/>
      <c r="G116" s="15"/>
    </row>
    <row r="117" spans="1:7" x14ac:dyDescent="0.25">
      <c r="A117" s="12"/>
      <c r="B117" s="12"/>
      <c r="C117" s="13"/>
      <c r="D117" s="8"/>
      <c r="E117" s="13"/>
      <c r="F117" s="14"/>
      <c r="G117" s="15"/>
    </row>
    <row r="118" spans="1:7" x14ac:dyDescent="0.25">
      <c r="A118" s="12"/>
      <c r="B118" s="12"/>
      <c r="C118" s="13"/>
      <c r="D118" s="8"/>
      <c r="E118" s="13"/>
      <c r="F118" s="14"/>
      <c r="G118" s="15"/>
    </row>
    <row r="119" spans="1:7" x14ac:dyDescent="0.25">
      <c r="A119" s="12"/>
      <c r="B119" s="12"/>
      <c r="C119" s="13"/>
      <c r="D119" s="8"/>
      <c r="E119" s="13"/>
      <c r="F119" s="14"/>
      <c r="G119" s="15"/>
    </row>
    <row r="120" spans="1:7" x14ac:dyDescent="0.25">
      <c r="A120" s="12"/>
      <c r="B120" s="12"/>
      <c r="C120" s="13"/>
      <c r="D120" s="8"/>
      <c r="E120" s="13"/>
      <c r="F120" s="14"/>
      <c r="G120" s="15"/>
    </row>
    <row r="121" spans="1:7" x14ac:dyDescent="0.25">
      <c r="A121" s="12"/>
      <c r="B121" s="12"/>
      <c r="C121" s="13"/>
      <c r="D121" s="8"/>
      <c r="E121" s="13"/>
      <c r="F121" s="14"/>
      <c r="G121" s="15"/>
    </row>
    <row r="122" spans="1:7" x14ac:dyDescent="0.25">
      <c r="A122" s="12"/>
      <c r="B122" s="12"/>
      <c r="C122" s="13"/>
      <c r="D122" s="8"/>
      <c r="E122" s="13"/>
      <c r="F122" s="14"/>
      <c r="G122" s="15"/>
    </row>
    <row r="123" spans="1:7" x14ac:dyDescent="0.25">
      <c r="A123" s="12"/>
      <c r="B123" s="12"/>
      <c r="C123" s="13"/>
      <c r="D123" s="8"/>
      <c r="E123" s="13"/>
      <c r="F123" s="14"/>
      <c r="G123" s="15"/>
    </row>
    <row r="124" spans="1:7" x14ac:dyDescent="0.25">
      <c r="A124" s="12"/>
      <c r="B124" s="12"/>
      <c r="C124" s="13"/>
      <c r="D124" s="8"/>
      <c r="E124" s="13"/>
      <c r="F124" s="14"/>
      <c r="G124" s="15"/>
    </row>
    <row r="125" spans="1:7" x14ac:dyDescent="0.25">
      <c r="A125" s="12"/>
      <c r="B125" s="12"/>
      <c r="C125" s="13"/>
      <c r="D125" s="8"/>
      <c r="E125" s="13"/>
      <c r="F125" s="14"/>
      <c r="G125" s="15"/>
    </row>
    <row r="126" spans="1:7" x14ac:dyDescent="0.25">
      <c r="A126" s="12"/>
      <c r="B126" s="12"/>
      <c r="C126" s="13"/>
      <c r="D126" s="8"/>
      <c r="E126" s="13"/>
      <c r="F126" s="14"/>
      <c r="G126" s="15"/>
    </row>
    <row r="127" spans="1:7" x14ac:dyDescent="0.25">
      <c r="A127" s="12"/>
      <c r="B127" s="12"/>
      <c r="C127" s="13"/>
      <c r="D127" s="8"/>
      <c r="E127" s="13"/>
      <c r="F127" s="14"/>
      <c r="G127" s="15"/>
    </row>
    <row r="128" spans="1:7" x14ac:dyDescent="0.25">
      <c r="A128" s="12"/>
      <c r="B128" s="12"/>
      <c r="C128" s="13"/>
      <c r="D128" s="8"/>
      <c r="E128" s="13"/>
      <c r="F128" s="14"/>
      <c r="G128" s="15"/>
    </row>
    <row r="129" spans="1:7" x14ac:dyDescent="0.25">
      <c r="A129" s="12"/>
      <c r="B129" s="12"/>
      <c r="C129" s="13"/>
      <c r="D129" s="8"/>
      <c r="E129" s="13"/>
      <c r="F129" s="14"/>
      <c r="G129" s="15"/>
    </row>
    <row r="130" spans="1:7" x14ac:dyDescent="0.25">
      <c r="A130" s="12"/>
      <c r="B130" s="12"/>
      <c r="C130" s="13"/>
      <c r="D130" s="8"/>
      <c r="E130" s="13"/>
      <c r="F130" s="14"/>
      <c r="G130" s="15"/>
    </row>
    <row r="131" spans="1:7" x14ac:dyDescent="0.25">
      <c r="A131" s="12"/>
      <c r="B131" s="12"/>
      <c r="C131" s="13"/>
      <c r="D131" s="8"/>
      <c r="E131" s="13"/>
      <c r="F131" s="14"/>
      <c r="G131" s="15"/>
    </row>
    <row r="132" spans="1:7" x14ac:dyDescent="0.25">
      <c r="A132" s="12"/>
      <c r="B132" s="12"/>
      <c r="C132" s="13"/>
      <c r="D132" s="8"/>
      <c r="E132" s="13"/>
      <c r="F132" s="14"/>
      <c r="G132" s="15"/>
    </row>
    <row r="133" spans="1:7" x14ac:dyDescent="0.25">
      <c r="A133" s="12"/>
      <c r="B133" s="12"/>
      <c r="C133" s="13"/>
      <c r="D133" s="8"/>
      <c r="E133" s="13"/>
      <c r="F133" s="14"/>
      <c r="G133" s="15"/>
    </row>
    <row r="134" spans="1:7" x14ac:dyDescent="0.25">
      <c r="A134" s="12"/>
      <c r="B134" s="12"/>
      <c r="C134" s="13"/>
      <c r="D134" s="8"/>
      <c r="E134" s="13"/>
      <c r="F134" s="14"/>
      <c r="G134" s="15"/>
    </row>
    <row r="135" spans="1:7" x14ac:dyDescent="0.25">
      <c r="A135" s="12"/>
      <c r="B135" s="12"/>
      <c r="C135" s="13"/>
      <c r="D135" s="8"/>
      <c r="E135" s="13"/>
      <c r="F135" s="14"/>
      <c r="G135" s="15"/>
    </row>
    <row r="136" spans="1:7" x14ac:dyDescent="0.25">
      <c r="A136" s="12"/>
      <c r="B136" s="12"/>
      <c r="C136" s="13"/>
      <c r="D136" s="8"/>
      <c r="E136" s="13"/>
      <c r="F136" s="14"/>
      <c r="G136" s="15"/>
    </row>
    <row r="137" spans="1:7" x14ac:dyDescent="0.25">
      <c r="A137" s="12"/>
      <c r="B137" s="12"/>
      <c r="C137" s="13"/>
      <c r="D137" s="8"/>
      <c r="E137" s="13"/>
      <c r="F137" s="14"/>
      <c r="G137" s="15"/>
    </row>
    <row r="138" spans="1:7" x14ac:dyDescent="0.25">
      <c r="A138" s="12"/>
      <c r="B138" s="12"/>
      <c r="C138" s="13"/>
      <c r="D138" s="8"/>
      <c r="E138" s="13"/>
      <c r="F138" s="14"/>
      <c r="G138" s="15"/>
    </row>
    <row r="139" spans="1:7" x14ac:dyDescent="0.25">
      <c r="A139" s="12"/>
      <c r="B139" s="12"/>
      <c r="C139" s="13"/>
      <c r="D139" s="8"/>
      <c r="E139" s="13"/>
      <c r="F139" s="14"/>
      <c r="G139" s="15"/>
    </row>
    <row r="140" spans="1:7" x14ac:dyDescent="0.25">
      <c r="A140" s="12"/>
      <c r="B140" s="12"/>
      <c r="C140" s="13"/>
      <c r="D140" s="8"/>
      <c r="E140" s="13"/>
      <c r="F140" s="14"/>
      <c r="G140" s="15"/>
    </row>
    <row r="141" spans="1:7" x14ac:dyDescent="0.25">
      <c r="A141" s="12"/>
      <c r="B141" s="12"/>
      <c r="C141" s="13"/>
      <c r="D141" s="8"/>
      <c r="E141" s="13"/>
      <c r="F141" s="14"/>
      <c r="G141" s="15"/>
    </row>
    <row r="142" spans="1:7" x14ac:dyDescent="0.25">
      <c r="A142" s="12"/>
      <c r="B142" s="12"/>
      <c r="C142" s="13"/>
      <c r="D142" s="8"/>
      <c r="E142" s="13"/>
      <c r="F142" s="14"/>
      <c r="G142" s="15"/>
    </row>
    <row r="143" spans="1:7" x14ac:dyDescent="0.25">
      <c r="A143" s="12"/>
      <c r="B143" s="12"/>
      <c r="C143" s="13"/>
      <c r="D143" s="8"/>
      <c r="E143" s="13"/>
      <c r="F143" s="14"/>
      <c r="G143" s="15"/>
    </row>
    <row r="144" spans="1:7" x14ac:dyDescent="0.25">
      <c r="A144" s="12"/>
      <c r="B144" s="12"/>
      <c r="C144" s="13"/>
      <c r="D144" s="8"/>
      <c r="E144" s="13"/>
      <c r="F144" s="14"/>
      <c r="G144" s="15"/>
    </row>
    <row r="145" spans="1:7" x14ac:dyDescent="0.25">
      <c r="A145" s="12"/>
      <c r="B145" s="12"/>
      <c r="C145" s="13"/>
      <c r="D145" s="8"/>
      <c r="E145" s="13"/>
      <c r="F145" s="14"/>
      <c r="G145" s="15"/>
    </row>
    <row r="146" spans="1:7" x14ac:dyDescent="0.25">
      <c r="A146" s="12"/>
      <c r="B146" s="12"/>
      <c r="C146" s="13"/>
      <c r="D146" s="8"/>
      <c r="E146" s="13"/>
      <c r="F146" s="14"/>
      <c r="G146" s="15"/>
    </row>
    <row r="147" spans="1:7" x14ac:dyDescent="0.25">
      <c r="A147" s="12"/>
      <c r="B147" s="12"/>
      <c r="C147" s="13"/>
      <c r="D147" s="8"/>
      <c r="E147" s="13"/>
      <c r="F147" s="14"/>
      <c r="G147" s="15"/>
    </row>
    <row r="148" spans="1:7" x14ac:dyDescent="0.25">
      <c r="A148" s="12"/>
      <c r="B148" s="12"/>
      <c r="C148" s="13"/>
      <c r="D148" s="8"/>
      <c r="E148" s="13"/>
      <c r="F148" s="14"/>
      <c r="G148" s="15"/>
    </row>
    <row r="149" spans="1:7" x14ac:dyDescent="0.25">
      <c r="A149" s="12"/>
      <c r="B149" s="12"/>
      <c r="C149" s="13"/>
      <c r="D149" s="8"/>
      <c r="E149" s="13"/>
      <c r="F149" s="14"/>
      <c r="G149" s="15"/>
    </row>
    <row r="150" spans="1:7" x14ac:dyDescent="0.25">
      <c r="A150" s="12"/>
      <c r="B150" s="12"/>
      <c r="C150" s="13"/>
      <c r="D150" s="8"/>
      <c r="E150" s="13"/>
      <c r="F150" s="14"/>
      <c r="G150" s="15"/>
    </row>
    <row r="151" spans="1:7" x14ac:dyDescent="0.25">
      <c r="A151" s="12"/>
      <c r="B151" s="12"/>
      <c r="C151" s="13"/>
      <c r="D151" s="8"/>
      <c r="E151" s="13"/>
      <c r="F151" s="14"/>
      <c r="G151" s="15"/>
    </row>
    <row r="152" spans="1:7" x14ac:dyDescent="0.25">
      <c r="A152" s="12"/>
      <c r="B152" s="12"/>
      <c r="C152" s="13"/>
      <c r="D152" s="8"/>
      <c r="E152" s="13"/>
      <c r="F152" s="14"/>
      <c r="G152" s="15"/>
    </row>
    <row r="153" spans="1:7" x14ac:dyDescent="0.25">
      <c r="A153" s="12"/>
      <c r="B153" s="12"/>
      <c r="C153" s="13"/>
      <c r="D153" s="8"/>
      <c r="E153" s="13"/>
      <c r="F153" s="14"/>
      <c r="G153" s="15"/>
    </row>
    <row r="154" spans="1:7" x14ac:dyDescent="0.25">
      <c r="A154" s="12"/>
      <c r="B154" s="12"/>
      <c r="C154" s="13"/>
      <c r="D154" s="8"/>
      <c r="E154" s="13"/>
      <c r="F154" s="14"/>
      <c r="G154" s="15"/>
    </row>
    <row r="155" spans="1:7" x14ac:dyDescent="0.25">
      <c r="A155" s="12"/>
      <c r="B155" s="12"/>
      <c r="C155" s="13"/>
      <c r="D155" s="8"/>
      <c r="E155" s="13"/>
      <c r="F155" s="14"/>
      <c r="G155" s="15"/>
    </row>
    <row r="156" spans="1:7" x14ac:dyDescent="0.25">
      <c r="A156" s="12"/>
      <c r="B156" s="12"/>
      <c r="C156" s="13"/>
      <c r="D156" s="8"/>
      <c r="E156" s="13"/>
      <c r="F156" s="14"/>
      <c r="G156" s="15"/>
    </row>
    <row r="157" spans="1:7" x14ac:dyDescent="0.25">
      <c r="A157" s="12"/>
      <c r="B157" s="12"/>
      <c r="C157" s="13"/>
      <c r="D157" s="8"/>
      <c r="E157" s="13"/>
      <c r="F157" s="14"/>
      <c r="G157" s="15"/>
    </row>
    <row r="158" spans="1:7" x14ac:dyDescent="0.25">
      <c r="A158" s="12"/>
      <c r="B158" s="12"/>
      <c r="C158" s="13"/>
      <c r="D158" s="8"/>
      <c r="E158" s="13"/>
      <c r="F158" s="14"/>
      <c r="G158" s="15"/>
    </row>
    <row r="159" spans="1:7" x14ac:dyDescent="0.25">
      <c r="A159" s="12"/>
      <c r="B159" s="12"/>
      <c r="C159" s="13"/>
      <c r="D159" s="8"/>
      <c r="E159" s="13"/>
      <c r="F159" s="14"/>
      <c r="G159" s="15"/>
    </row>
    <row r="160" spans="1:7" x14ac:dyDescent="0.25">
      <c r="A160" s="12"/>
      <c r="B160" s="12"/>
      <c r="C160" s="13"/>
      <c r="D160" s="8"/>
      <c r="E160" s="13"/>
      <c r="F160" s="14"/>
      <c r="G160" s="15"/>
    </row>
    <row r="161" spans="1:7" x14ac:dyDescent="0.25">
      <c r="A161" s="12"/>
      <c r="B161" s="12"/>
      <c r="C161" s="13"/>
      <c r="D161" s="8"/>
      <c r="E161" s="13"/>
      <c r="F161" s="14"/>
      <c r="G161" s="15"/>
    </row>
    <row r="162" spans="1:7" x14ac:dyDescent="0.25">
      <c r="A162" s="12"/>
      <c r="B162" s="12"/>
      <c r="C162" s="13"/>
      <c r="D162" s="8"/>
      <c r="E162" s="13"/>
      <c r="F162" s="14"/>
      <c r="G162" s="15"/>
    </row>
    <row r="163" spans="1:7" x14ac:dyDescent="0.25">
      <c r="A163" s="12"/>
      <c r="B163" s="12"/>
      <c r="C163" s="13"/>
      <c r="D163" s="8"/>
      <c r="E163" s="13"/>
      <c r="F163" s="14"/>
      <c r="G163" s="15"/>
    </row>
    <row r="164" spans="1:7" x14ac:dyDescent="0.25">
      <c r="A164" s="12"/>
      <c r="B164" s="12"/>
      <c r="C164" s="13"/>
      <c r="D164" s="8"/>
      <c r="E164" s="13"/>
      <c r="F164" s="14"/>
      <c r="G164" s="15"/>
    </row>
    <row r="165" spans="1:7" x14ac:dyDescent="0.25">
      <c r="A165" s="12"/>
      <c r="B165" s="12"/>
      <c r="C165" s="13"/>
      <c r="D165" s="8"/>
      <c r="E165" s="13"/>
      <c r="F165" s="14"/>
      <c r="G165" s="15"/>
    </row>
    <row r="166" spans="1:7" x14ac:dyDescent="0.25">
      <c r="A166" s="12"/>
      <c r="B166" s="12"/>
      <c r="C166" s="13"/>
      <c r="D166" s="8"/>
      <c r="E166" s="13"/>
      <c r="F166" s="14"/>
      <c r="G166" s="15"/>
    </row>
    <row r="167" spans="1:7" x14ac:dyDescent="0.25">
      <c r="A167" s="12"/>
      <c r="B167" s="12"/>
      <c r="C167" s="13"/>
      <c r="D167" s="8"/>
      <c r="E167" s="13"/>
      <c r="F167" s="14"/>
      <c r="G167" s="15"/>
    </row>
    <row r="168" spans="1:7" x14ac:dyDescent="0.25">
      <c r="A168" s="12"/>
      <c r="B168" s="12"/>
      <c r="C168" s="13"/>
      <c r="D168" s="8"/>
      <c r="E168" s="13"/>
      <c r="F168" s="14"/>
      <c r="G168" s="15"/>
    </row>
    <row r="169" spans="1:7" x14ac:dyDescent="0.25">
      <c r="A169" s="12"/>
      <c r="B169" s="12"/>
      <c r="C169" s="13"/>
      <c r="D169" s="8"/>
      <c r="E169" s="13"/>
      <c r="F169" s="14"/>
      <c r="G169" s="15"/>
    </row>
    <row r="170" spans="1:7" x14ac:dyDescent="0.25">
      <c r="A170" s="12"/>
      <c r="B170" s="12"/>
      <c r="C170" s="13"/>
      <c r="D170" s="8"/>
      <c r="E170" s="13"/>
      <c r="F170" s="14"/>
      <c r="G170" s="15"/>
    </row>
    <row r="171" spans="1:7" x14ac:dyDescent="0.25">
      <c r="A171" s="12"/>
      <c r="B171" s="12"/>
      <c r="C171" s="13"/>
      <c r="D171" s="8"/>
      <c r="E171" s="13"/>
      <c r="F171" s="14"/>
      <c r="G171" s="15"/>
    </row>
    <row r="172" spans="1:7" x14ac:dyDescent="0.25">
      <c r="A172" s="12"/>
      <c r="B172" s="12"/>
      <c r="C172" s="13"/>
      <c r="D172" s="8"/>
      <c r="E172" s="13"/>
      <c r="F172" s="14"/>
      <c r="G172" s="15"/>
    </row>
    <row r="173" spans="1:7" x14ac:dyDescent="0.25">
      <c r="A173" s="12"/>
      <c r="B173" s="12"/>
      <c r="C173" s="13"/>
      <c r="D173" s="8"/>
      <c r="E173" s="13"/>
      <c r="F173" s="14"/>
      <c r="G173" s="15"/>
    </row>
    <row r="174" spans="1:7" x14ac:dyDescent="0.25">
      <c r="A174" s="12"/>
      <c r="B174" s="12"/>
      <c r="C174" s="13"/>
      <c r="D174" s="8"/>
      <c r="E174" s="13"/>
      <c r="F174" s="14"/>
      <c r="G174" s="15"/>
    </row>
    <row r="175" spans="1:7" x14ac:dyDescent="0.25">
      <c r="A175" s="12"/>
      <c r="B175" s="12"/>
      <c r="C175" s="13"/>
      <c r="D175" s="8"/>
      <c r="E175" s="13"/>
      <c r="F175" s="14"/>
      <c r="G175" s="15"/>
    </row>
    <row r="176" spans="1:7" x14ac:dyDescent="0.25">
      <c r="A176" s="12"/>
      <c r="B176" s="12"/>
      <c r="C176" s="13"/>
      <c r="D176" s="8"/>
      <c r="E176" s="13"/>
      <c r="F176" s="14"/>
      <c r="G176" s="15"/>
    </row>
    <row r="177" spans="1:7" x14ac:dyDescent="0.25">
      <c r="A177" s="12"/>
      <c r="B177" s="12"/>
      <c r="C177" s="13"/>
      <c r="D177" s="8"/>
      <c r="E177" s="13"/>
      <c r="F177" s="14"/>
      <c r="G177" s="15"/>
    </row>
    <row r="178" spans="1:7" x14ac:dyDescent="0.25">
      <c r="A178" s="12"/>
      <c r="B178" s="12"/>
      <c r="C178" s="13"/>
      <c r="D178" s="8"/>
      <c r="E178" s="13"/>
      <c r="F178" s="14"/>
      <c r="G178" s="15"/>
    </row>
    <row r="179" spans="1:7" x14ac:dyDescent="0.25">
      <c r="A179" s="12"/>
      <c r="B179" s="12"/>
      <c r="C179" s="13"/>
      <c r="D179" s="8"/>
      <c r="E179" s="13"/>
      <c r="F179" s="14"/>
      <c r="G179" s="15"/>
    </row>
    <row r="180" spans="1:7" x14ac:dyDescent="0.25">
      <c r="A180" s="12"/>
      <c r="B180" s="12"/>
      <c r="C180" s="13"/>
      <c r="D180" s="8"/>
      <c r="E180" s="13"/>
      <c r="F180" s="14"/>
      <c r="G180" s="15"/>
    </row>
    <row r="181" spans="1:7" x14ac:dyDescent="0.25">
      <c r="A181" s="12"/>
      <c r="B181" s="12"/>
      <c r="C181" s="13"/>
      <c r="D181" s="8"/>
      <c r="E181" s="13"/>
      <c r="F181" s="14"/>
      <c r="G181" s="15"/>
    </row>
    <row r="182" spans="1:7" x14ac:dyDescent="0.25">
      <c r="A182" s="12"/>
      <c r="B182" s="12"/>
      <c r="C182" s="13"/>
      <c r="D182" s="8"/>
      <c r="E182" s="13"/>
      <c r="F182" s="14"/>
      <c r="G182" s="15"/>
    </row>
    <row r="183" spans="1:7" x14ac:dyDescent="0.25">
      <c r="A183" s="12"/>
      <c r="B183" s="12"/>
      <c r="C183" s="13"/>
      <c r="D183" s="8"/>
      <c r="E183" s="13"/>
      <c r="F183" s="14"/>
      <c r="G183" s="15"/>
    </row>
    <row r="184" spans="1:7" x14ac:dyDescent="0.25">
      <c r="A184" s="12"/>
      <c r="B184" s="12"/>
      <c r="C184" s="13"/>
      <c r="D184" s="8"/>
      <c r="E184" s="13"/>
      <c r="F184" s="14"/>
      <c r="G184" s="15"/>
    </row>
    <row r="185" spans="1:7" x14ac:dyDescent="0.25">
      <c r="A185" s="12"/>
      <c r="B185" s="12"/>
      <c r="C185" s="13"/>
      <c r="D185" s="8"/>
      <c r="E185" s="13"/>
      <c r="F185" s="14"/>
      <c r="G185" s="15"/>
    </row>
    <row r="186" spans="1:7" x14ac:dyDescent="0.25">
      <c r="A186" s="12"/>
      <c r="B186" s="12"/>
      <c r="C186" s="13"/>
      <c r="D186" s="8"/>
      <c r="E186" s="13"/>
      <c r="F186" s="14"/>
      <c r="G186" s="15"/>
    </row>
    <row r="187" spans="1:7" x14ac:dyDescent="0.25">
      <c r="A187" s="12"/>
      <c r="B187" s="12"/>
      <c r="C187" s="13"/>
      <c r="D187" s="8"/>
      <c r="E187" s="13"/>
      <c r="F187" s="14"/>
      <c r="G187" s="15"/>
    </row>
    <row r="188" spans="1:7" x14ac:dyDescent="0.25">
      <c r="A188" s="12"/>
      <c r="B188" s="12"/>
      <c r="C188" s="13"/>
      <c r="D188" s="8"/>
      <c r="E188" s="13"/>
      <c r="F188" s="14"/>
      <c r="G188" s="15"/>
    </row>
    <row r="189" spans="1:7" x14ac:dyDescent="0.25">
      <c r="A189" s="12"/>
      <c r="B189" s="12"/>
      <c r="C189" s="13"/>
      <c r="D189" s="8"/>
      <c r="E189" s="13"/>
      <c r="F189" s="14"/>
      <c r="G189" s="15"/>
    </row>
    <row r="190" spans="1:7" x14ac:dyDescent="0.25">
      <c r="A190" s="12"/>
      <c r="B190" s="12"/>
      <c r="C190" s="13"/>
      <c r="D190" s="8"/>
      <c r="E190" s="13"/>
      <c r="F190" s="14"/>
      <c r="G190" s="15"/>
    </row>
    <row r="191" spans="1:7" x14ac:dyDescent="0.25">
      <c r="A191" s="12"/>
      <c r="B191" s="12"/>
      <c r="C191" s="13"/>
      <c r="D191" s="8"/>
      <c r="E191" s="13"/>
      <c r="F191" s="14"/>
      <c r="G191" s="15"/>
    </row>
    <row r="192" spans="1:7" x14ac:dyDescent="0.25">
      <c r="A192" s="12"/>
      <c r="B192" s="12"/>
      <c r="C192" s="13"/>
      <c r="D192" s="8"/>
      <c r="E192" s="13"/>
      <c r="F192" s="14"/>
      <c r="G192" s="15"/>
    </row>
    <row r="193" spans="1:7" x14ac:dyDescent="0.25">
      <c r="A193" s="12"/>
      <c r="B193" s="12"/>
      <c r="C193" s="13"/>
      <c r="D193" s="8"/>
      <c r="E193" s="13"/>
      <c r="F193" s="14"/>
      <c r="G193" s="15"/>
    </row>
    <row r="194" spans="1:7" x14ac:dyDescent="0.25">
      <c r="A194" s="12"/>
      <c r="B194" s="12"/>
      <c r="C194" s="13"/>
      <c r="D194" s="8"/>
      <c r="E194" s="13"/>
      <c r="F194" s="14"/>
      <c r="G194" s="15"/>
    </row>
    <row r="195" spans="1:7" x14ac:dyDescent="0.25">
      <c r="A195" s="12"/>
      <c r="B195" s="12"/>
      <c r="C195" s="13"/>
      <c r="D195" s="8"/>
      <c r="E195" s="13"/>
      <c r="F195" s="14"/>
      <c r="G195" s="15"/>
    </row>
    <row r="196" spans="1:7" x14ac:dyDescent="0.25">
      <c r="A196" s="12"/>
      <c r="B196" s="12"/>
      <c r="C196" s="13"/>
      <c r="D196" s="8"/>
      <c r="E196" s="13"/>
      <c r="F196" s="14"/>
      <c r="G196" s="15"/>
    </row>
    <row r="197" spans="1:7" x14ac:dyDescent="0.25">
      <c r="A197" s="12"/>
      <c r="B197" s="12"/>
      <c r="C197" s="13"/>
      <c r="D197" s="8"/>
      <c r="E197" s="13"/>
      <c r="F197" s="14"/>
      <c r="G197" s="15"/>
    </row>
    <row r="198" spans="1:7" x14ac:dyDescent="0.25">
      <c r="A198" s="12"/>
      <c r="B198" s="12"/>
      <c r="C198" s="13"/>
      <c r="D198" s="8"/>
      <c r="E198" s="13"/>
      <c r="F198" s="14"/>
      <c r="G198" s="15"/>
    </row>
    <row r="199" spans="1:7" x14ac:dyDescent="0.25">
      <c r="A199" s="12"/>
      <c r="B199" s="12"/>
      <c r="C199" s="13"/>
      <c r="D199" s="8"/>
      <c r="E199" s="13"/>
      <c r="F199" s="14"/>
      <c r="G199" s="15"/>
    </row>
    <row r="200" spans="1:7" x14ac:dyDescent="0.25">
      <c r="A200" s="12"/>
      <c r="B200" s="12"/>
      <c r="C200" s="13"/>
      <c r="D200" s="8"/>
      <c r="E200" s="13"/>
      <c r="F200" s="14"/>
      <c r="G200" s="15"/>
    </row>
    <row r="201" spans="1:7" x14ac:dyDescent="0.25">
      <c r="A201" s="12"/>
      <c r="B201" s="12"/>
      <c r="C201" s="13"/>
      <c r="D201" s="8"/>
      <c r="E201" s="13"/>
      <c r="F201" s="14"/>
      <c r="G201" s="15"/>
    </row>
    <row r="202" spans="1:7" x14ac:dyDescent="0.25">
      <c r="A202" s="12"/>
      <c r="B202" s="12"/>
      <c r="C202" s="13"/>
      <c r="D202" s="8"/>
      <c r="E202" s="13"/>
      <c r="F202" s="14"/>
      <c r="G202" s="15"/>
    </row>
    <row r="203" spans="1:7" x14ac:dyDescent="0.25">
      <c r="A203" s="12"/>
      <c r="B203" s="12"/>
      <c r="C203" s="13"/>
      <c r="D203" s="8"/>
      <c r="E203" s="13"/>
      <c r="F203" s="14"/>
      <c r="G203" s="15"/>
    </row>
    <row r="204" spans="1:7" x14ac:dyDescent="0.25">
      <c r="A204" s="12"/>
      <c r="B204" s="12"/>
      <c r="C204" s="13"/>
      <c r="D204" s="8"/>
      <c r="E204" s="13"/>
      <c r="F204" s="14"/>
      <c r="G204" s="15"/>
    </row>
    <row r="205" spans="1:7" x14ac:dyDescent="0.25">
      <c r="A205" s="12"/>
      <c r="B205" s="12"/>
      <c r="C205" s="13"/>
      <c r="D205" s="8"/>
      <c r="E205" s="13"/>
      <c r="F205" s="14"/>
      <c r="G205" s="15"/>
    </row>
    <row r="206" spans="1:7" x14ac:dyDescent="0.25">
      <c r="A206" s="12"/>
      <c r="B206" s="12"/>
      <c r="C206" s="13"/>
      <c r="D206" s="8"/>
      <c r="E206" s="13"/>
      <c r="F206" s="14"/>
      <c r="G206" s="15"/>
    </row>
    <row r="207" spans="1:7" x14ac:dyDescent="0.25">
      <c r="A207" s="12"/>
      <c r="B207" s="12"/>
      <c r="C207" s="13"/>
      <c r="D207" s="8"/>
      <c r="E207" s="13"/>
      <c r="F207" s="14"/>
      <c r="G207" s="15"/>
    </row>
    <row r="208" spans="1:7" x14ac:dyDescent="0.25">
      <c r="A208" s="12"/>
      <c r="B208" s="12"/>
      <c r="C208" s="13"/>
      <c r="D208" s="8"/>
      <c r="E208" s="13"/>
      <c r="F208" s="14"/>
      <c r="G208" s="15"/>
    </row>
    <row r="209" spans="1:7" x14ac:dyDescent="0.25">
      <c r="A209" s="12"/>
      <c r="B209" s="12"/>
      <c r="C209" s="13"/>
      <c r="D209" s="8"/>
      <c r="E209" s="13"/>
      <c r="F209" s="14"/>
      <c r="G209" s="15"/>
    </row>
    <row r="210" spans="1:7" x14ac:dyDescent="0.25">
      <c r="A210" s="12"/>
      <c r="B210" s="12"/>
      <c r="C210" s="13"/>
      <c r="D210" s="8"/>
      <c r="E210" s="13"/>
      <c r="F210" s="14"/>
      <c r="G210" s="15"/>
    </row>
    <row r="211" spans="1:7" x14ac:dyDescent="0.25">
      <c r="A211" s="12"/>
      <c r="B211" s="12"/>
      <c r="C211" s="13"/>
      <c r="D211" s="8"/>
      <c r="E211" s="13"/>
      <c r="F211" s="14"/>
      <c r="G211" s="15"/>
    </row>
    <row r="212" spans="1:7" x14ac:dyDescent="0.25">
      <c r="A212" s="12"/>
      <c r="B212" s="12"/>
      <c r="C212" s="13"/>
      <c r="D212" s="8"/>
      <c r="E212" s="13"/>
      <c r="F212" s="14"/>
      <c r="G212" s="15"/>
    </row>
    <row r="213" spans="1:7" x14ac:dyDescent="0.25">
      <c r="A213" s="12"/>
      <c r="B213" s="12"/>
      <c r="C213" s="13"/>
      <c r="D213" s="8"/>
      <c r="E213" s="13"/>
      <c r="F213" s="14"/>
      <c r="G213" s="15"/>
    </row>
    <row r="214" spans="1:7" x14ac:dyDescent="0.25">
      <c r="A214" s="12"/>
      <c r="B214" s="12"/>
      <c r="C214" s="13"/>
      <c r="D214" s="8"/>
      <c r="E214" s="13"/>
      <c r="F214" s="14"/>
      <c r="G214" s="15"/>
    </row>
    <row r="215" spans="1:7" x14ac:dyDescent="0.25">
      <c r="A215" s="12"/>
      <c r="B215" s="12"/>
      <c r="C215" s="13"/>
      <c r="D215" s="8"/>
      <c r="E215" s="13"/>
      <c r="F215" s="14"/>
      <c r="G215" s="15"/>
    </row>
    <row r="216" spans="1:7" x14ac:dyDescent="0.25">
      <c r="A216" s="12"/>
      <c r="B216" s="12"/>
      <c r="C216" s="13"/>
      <c r="D216" s="8"/>
      <c r="E216" s="13"/>
      <c r="F216" s="14"/>
      <c r="G216" s="15"/>
    </row>
    <row r="217" spans="1:7" x14ac:dyDescent="0.25">
      <c r="A217" s="12"/>
      <c r="B217" s="12"/>
      <c r="C217" s="13"/>
      <c r="D217" s="8"/>
      <c r="E217" s="13"/>
      <c r="F217" s="14"/>
      <c r="G217" s="15"/>
    </row>
    <row r="218" spans="1:7" x14ac:dyDescent="0.25">
      <c r="A218" s="12"/>
      <c r="B218" s="12"/>
      <c r="C218" s="13"/>
      <c r="D218" s="8"/>
      <c r="E218" s="13"/>
      <c r="F218" s="14"/>
      <c r="G218" s="15"/>
    </row>
    <row r="219" spans="1:7" x14ac:dyDescent="0.25">
      <c r="A219" s="12"/>
      <c r="B219" s="12"/>
      <c r="C219" s="13"/>
      <c r="D219" s="8"/>
      <c r="E219" s="13"/>
      <c r="F219" s="14"/>
      <c r="G219" s="15"/>
    </row>
    <row r="220" spans="1:7" x14ac:dyDescent="0.25">
      <c r="A220" s="12"/>
      <c r="B220" s="12"/>
      <c r="C220" s="13"/>
      <c r="D220" s="8"/>
      <c r="E220" s="13"/>
      <c r="F220" s="14"/>
      <c r="G220" s="15"/>
    </row>
    <row r="221" spans="1:7" x14ac:dyDescent="0.25">
      <c r="A221" s="12"/>
      <c r="B221" s="12"/>
      <c r="C221" s="13"/>
      <c r="D221" s="8"/>
      <c r="E221" s="13"/>
      <c r="F221" s="14"/>
      <c r="G221" s="15"/>
    </row>
    <row r="222" spans="1:7" x14ac:dyDescent="0.25">
      <c r="A222" s="12"/>
      <c r="B222" s="12"/>
      <c r="C222" s="13"/>
      <c r="D222" s="8"/>
      <c r="E222" s="13"/>
      <c r="F222" s="14"/>
      <c r="G222" s="15"/>
    </row>
    <row r="223" spans="1:7" x14ac:dyDescent="0.25">
      <c r="A223" s="12"/>
      <c r="B223" s="12"/>
      <c r="C223" s="13"/>
      <c r="D223" s="8"/>
      <c r="E223" s="13"/>
      <c r="F223" s="14"/>
      <c r="G223" s="15"/>
    </row>
    <row r="224" spans="1:7" x14ac:dyDescent="0.25">
      <c r="A224" s="12"/>
      <c r="B224" s="12"/>
      <c r="C224" s="13"/>
      <c r="D224" s="8"/>
      <c r="E224" s="13"/>
      <c r="F224" s="14"/>
      <c r="G224" s="15"/>
    </row>
    <row r="225" spans="1:7" x14ac:dyDescent="0.25">
      <c r="A225" s="12"/>
      <c r="B225" s="12"/>
      <c r="C225" s="13"/>
      <c r="D225" s="8"/>
      <c r="E225" s="13"/>
      <c r="F225" s="14"/>
      <c r="G225" s="15"/>
    </row>
    <row r="226" spans="1:7" x14ac:dyDescent="0.25">
      <c r="A226" s="12"/>
      <c r="B226" s="12"/>
      <c r="C226" s="13"/>
      <c r="D226" s="8"/>
      <c r="E226" s="13"/>
      <c r="F226" s="14"/>
      <c r="G226" s="15"/>
    </row>
    <row r="227" spans="1:7" x14ac:dyDescent="0.25">
      <c r="A227" s="12"/>
      <c r="B227" s="12"/>
      <c r="C227" s="13"/>
      <c r="D227" s="8"/>
      <c r="E227" s="13"/>
      <c r="F227" s="14"/>
      <c r="G227" s="15"/>
    </row>
    <row r="228" spans="1:7" x14ac:dyDescent="0.25">
      <c r="A228" s="12"/>
      <c r="B228" s="12"/>
      <c r="C228" s="13"/>
      <c r="D228" s="8"/>
      <c r="E228" s="13"/>
      <c r="F228" s="14"/>
      <c r="G228" s="15"/>
    </row>
    <row r="229" spans="1:7" x14ac:dyDescent="0.25">
      <c r="A229" s="12"/>
      <c r="B229" s="12"/>
      <c r="C229" s="13"/>
      <c r="D229" s="8"/>
      <c r="E229" s="13"/>
      <c r="F229" s="14"/>
      <c r="G229" s="15"/>
    </row>
    <row r="230" spans="1:7" x14ac:dyDescent="0.25">
      <c r="A230" s="12"/>
      <c r="B230" s="12"/>
      <c r="C230" s="13"/>
      <c r="D230" s="8"/>
      <c r="E230" s="13"/>
      <c r="F230" s="14"/>
      <c r="G230" s="15"/>
    </row>
    <row r="231" spans="1:7" x14ac:dyDescent="0.25">
      <c r="A231" s="12"/>
      <c r="B231" s="12"/>
      <c r="C231" s="13"/>
      <c r="D231" s="8"/>
      <c r="E231" s="13"/>
      <c r="F231" s="14"/>
      <c r="G231" s="15"/>
    </row>
    <row r="232" spans="1:7" x14ac:dyDescent="0.25">
      <c r="A232" s="12"/>
      <c r="B232" s="12"/>
      <c r="C232" s="13"/>
      <c r="D232" s="8"/>
      <c r="E232" s="13"/>
      <c r="F232" s="14"/>
      <c r="G232" s="15"/>
    </row>
    <row r="233" spans="1:7" x14ac:dyDescent="0.25">
      <c r="A233" s="12"/>
      <c r="B233" s="12"/>
      <c r="C233" s="13"/>
      <c r="D233" s="8"/>
      <c r="E233" s="13"/>
      <c r="F233" s="14"/>
      <c r="G233" s="15"/>
    </row>
    <row r="234" spans="1:7" x14ac:dyDescent="0.25">
      <c r="A234" s="12"/>
      <c r="B234" s="12"/>
      <c r="C234" s="13"/>
      <c r="D234" s="8"/>
      <c r="E234" s="13"/>
      <c r="F234" s="14"/>
      <c r="G234" s="15"/>
    </row>
    <row r="235" spans="1:7" x14ac:dyDescent="0.25">
      <c r="A235" s="12"/>
      <c r="B235" s="12"/>
      <c r="C235" s="13"/>
      <c r="D235" s="8"/>
      <c r="E235" s="13"/>
      <c r="F235" s="14"/>
      <c r="G235" s="15"/>
    </row>
    <row r="236" spans="1:7" x14ac:dyDescent="0.25">
      <c r="A236" s="12"/>
      <c r="B236" s="12"/>
      <c r="C236" s="13"/>
      <c r="D236" s="8"/>
      <c r="E236" s="13"/>
      <c r="F236" s="14"/>
      <c r="G236" s="15"/>
    </row>
    <row r="237" spans="1:7" x14ac:dyDescent="0.25">
      <c r="A237" s="12"/>
      <c r="B237" s="12"/>
      <c r="C237" s="13"/>
      <c r="D237" s="8"/>
      <c r="E237" s="13"/>
      <c r="F237" s="14"/>
      <c r="G237" s="15"/>
    </row>
    <row r="238" spans="1:7" x14ac:dyDescent="0.25">
      <c r="A238" s="12"/>
      <c r="B238" s="12"/>
      <c r="C238" s="13"/>
      <c r="D238" s="8"/>
      <c r="E238" s="13"/>
      <c r="F238" s="14"/>
      <c r="G238" s="15"/>
    </row>
    <row r="239" spans="1:7" x14ac:dyDescent="0.25">
      <c r="A239" s="12"/>
      <c r="B239" s="12"/>
      <c r="C239" s="13"/>
      <c r="D239" s="8"/>
      <c r="E239" s="13"/>
      <c r="F239" s="14"/>
      <c r="G239" s="15"/>
    </row>
    <row r="240" spans="1:7" x14ac:dyDescent="0.25">
      <c r="A240" s="12"/>
      <c r="B240" s="12"/>
      <c r="C240" s="13"/>
      <c r="D240" s="8"/>
      <c r="E240" s="13"/>
      <c r="F240" s="14"/>
      <c r="G240" s="15"/>
    </row>
    <row r="241" spans="1:7" x14ac:dyDescent="0.25">
      <c r="A241" s="12"/>
      <c r="B241" s="12"/>
      <c r="C241" s="13"/>
      <c r="D241" s="8"/>
      <c r="E241" s="13"/>
      <c r="F241" s="14"/>
      <c r="G241" s="15"/>
    </row>
    <row r="242" spans="1:7" x14ac:dyDescent="0.25">
      <c r="A242" s="12"/>
      <c r="B242" s="12"/>
      <c r="C242" s="13"/>
      <c r="D242" s="8"/>
      <c r="E242" s="13"/>
      <c r="F242" s="14"/>
      <c r="G242" s="15"/>
    </row>
    <row r="243" spans="1:7" x14ac:dyDescent="0.25">
      <c r="A243" s="12"/>
      <c r="B243" s="12"/>
      <c r="C243" s="13"/>
      <c r="D243" s="8"/>
      <c r="E243" s="13"/>
      <c r="F243" s="14"/>
      <c r="G243" s="15"/>
    </row>
    <row r="244" spans="1:7" x14ac:dyDescent="0.25">
      <c r="A244" s="12"/>
      <c r="B244" s="12"/>
      <c r="C244" s="13"/>
      <c r="D244" s="8"/>
      <c r="E244" s="13"/>
      <c r="F244" s="14"/>
      <c r="G244" s="15"/>
    </row>
    <row r="245" spans="1:7" x14ac:dyDescent="0.25">
      <c r="A245" s="12"/>
      <c r="B245" s="12"/>
      <c r="C245" s="13"/>
      <c r="D245" s="8"/>
      <c r="E245" s="13"/>
      <c r="F245" s="14"/>
      <c r="G245" s="15"/>
    </row>
    <row r="246" spans="1:7" x14ac:dyDescent="0.25">
      <c r="A246" s="12"/>
      <c r="B246" s="12"/>
      <c r="C246" s="13"/>
      <c r="D246" s="8"/>
      <c r="E246" s="13"/>
      <c r="F246" s="14"/>
      <c r="G246" s="15"/>
    </row>
    <row r="247" spans="1:7" x14ac:dyDescent="0.25">
      <c r="A247" s="12"/>
      <c r="B247" s="12"/>
      <c r="C247" s="13"/>
      <c r="D247" s="8"/>
      <c r="E247" s="13"/>
      <c r="F247" s="14"/>
      <c r="G247" s="15"/>
    </row>
    <row r="248" spans="1:7" x14ac:dyDescent="0.25">
      <c r="A248" s="12"/>
      <c r="B248" s="12"/>
      <c r="C248" s="13"/>
      <c r="D248" s="8"/>
      <c r="E248" s="13"/>
      <c r="F248" s="14"/>
      <c r="G248" s="15"/>
    </row>
    <row r="249" spans="1:7" x14ac:dyDescent="0.25">
      <c r="A249" s="12"/>
      <c r="B249" s="12"/>
      <c r="C249" s="13"/>
      <c r="D249" s="8"/>
      <c r="E249" s="13"/>
      <c r="F249" s="14"/>
      <c r="G249" s="15"/>
    </row>
    <row r="250" spans="1:7" x14ac:dyDescent="0.25">
      <c r="A250" s="12"/>
      <c r="B250" s="12"/>
      <c r="C250" s="13"/>
      <c r="D250" s="8"/>
      <c r="E250" s="13"/>
      <c r="F250" s="14"/>
      <c r="G250" s="15"/>
    </row>
    <row r="251" spans="1:7" x14ac:dyDescent="0.25">
      <c r="A251" s="12"/>
      <c r="B251" s="12"/>
      <c r="C251" s="13"/>
      <c r="D251" s="8"/>
      <c r="E251" s="13"/>
      <c r="F251" s="14"/>
      <c r="G251" s="15"/>
    </row>
    <row r="252" spans="1:7" x14ac:dyDescent="0.25">
      <c r="A252" s="12"/>
      <c r="B252" s="12"/>
      <c r="C252" s="13"/>
      <c r="D252" s="8"/>
      <c r="E252" s="13"/>
      <c r="F252" s="14"/>
      <c r="G252" s="15"/>
    </row>
    <row r="253" spans="1:7" x14ac:dyDescent="0.25">
      <c r="A253" s="12"/>
      <c r="B253" s="12"/>
      <c r="C253" s="13"/>
      <c r="D253" s="8"/>
      <c r="E253" s="13"/>
      <c r="F253" s="14"/>
      <c r="G253" s="15"/>
    </row>
    <row r="254" spans="1:7" x14ac:dyDescent="0.25">
      <c r="A254" s="12"/>
      <c r="B254" s="12"/>
      <c r="C254" s="13"/>
      <c r="D254" s="8"/>
      <c r="E254" s="13"/>
      <c r="F254" s="14"/>
      <c r="G254" s="15"/>
    </row>
    <row r="255" spans="1:7" x14ac:dyDescent="0.25">
      <c r="A255" s="12"/>
      <c r="B255" s="12"/>
      <c r="C255" s="13"/>
      <c r="D255" s="8"/>
      <c r="E255" s="13"/>
      <c r="F255" s="14"/>
      <c r="G255" s="15"/>
    </row>
    <row r="256" spans="1:7" x14ac:dyDescent="0.25">
      <c r="A256" s="12"/>
      <c r="B256" s="12"/>
      <c r="C256" s="13"/>
      <c r="D256" s="8"/>
      <c r="E256" s="13"/>
      <c r="F256" s="14"/>
      <c r="G256" s="15"/>
    </row>
    <row r="257" spans="1:7" x14ac:dyDescent="0.25">
      <c r="A257" s="12"/>
      <c r="B257" s="12"/>
      <c r="C257" s="13"/>
      <c r="D257" s="8"/>
      <c r="E257" s="13"/>
      <c r="F257" s="14"/>
      <c r="G257" s="15"/>
    </row>
    <row r="258" spans="1:7" x14ac:dyDescent="0.25">
      <c r="A258" s="12"/>
      <c r="B258" s="12"/>
      <c r="C258" s="13"/>
      <c r="D258" s="8"/>
      <c r="E258" s="13"/>
      <c r="F258" s="14"/>
      <c r="G258" s="15"/>
    </row>
    <row r="259" spans="1:7" x14ac:dyDescent="0.25">
      <c r="A259" s="12"/>
      <c r="B259" s="12"/>
      <c r="C259" s="13"/>
      <c r="D259" s="8"/>
      <c r="E259" s="13"/>
      <c r="F259" s="14"/>
      <c r="G259" s="15"/>
    </row>
    <row r="260" spans="1:7" x14ac:dyDescent="0.25">
      <c r="A260" s="12"/>
      <c r="B260" s="12"/>
      <c r="C260" s="13"/>
      <c r="D260" s="8"/>
      <c r="E260" s="13"/>
      <c r="F260" s="14"/>
      <c r="G260" s="15"/>
    </row>
    <row r="261" spans="1:7" x14ac:dyDescent="0.25">
      <c r="A261" s="12"/>
      <c r="B261" s="12"/>
      <c r="C261" s="13"/>
      <c r="D261" s="8"/>
      <c r="E261" s="13"/>
      <c r="F261" s="14"/>
      <c r="G261" s="15"/>
    </row>
    <row r="262" spans="1:7" x14ac:dyDescent="0.25">
      <c r="A262" s="12"/>
      <c r="B262" s="12"/>
      <c r="C262" s="13"/>
      <c r="D262" s="8"/>
      <c r="E262" s="13"/>
      <c r="F262" s="14"/>
      <c r="G262" s="15"/>
    </row>
    <row r="263" spans="1:7" x14ac:dyDescent="0.25">
      <c r="A263" s="12"/>
      <c r="B263" s="12"/>
      <c r="C263" s="13"/>
      <c r="D263" s="8"/>
      <c r="E263" s="13"/>
      <c r="F263" s="14"/>
      <c r="G263" s="15"/>
    </row>
    <row r="264" spans="1:7" x14ac:dyDescent="0.25">
      <c r="A264" s="12"/>
      <c r="B264" s="12"/>
      <c r="C264" s="13"/>
      <c r="D264" s="8"/>
      <c r="E264" s="13"/>
      <c r="F264" s="14"/>
      <c r="G264" s="15"/>
    </row>
    <row r="265" spans="1:7" x14ac:dyDescent="0.25">
      <c r="A265" s="12"/>
      <c r="B265" s="12"/>
      <c r="C265" s="13"/>
      <c r="D265" s="8"/>
      <c r="E265" s="13"/>
      <c r="F265" s="14"/>
      <c r="G265" s="15"/>
    </row>
    <row r="266" spans="1:7" x14ac:dyDescent="0.25">
      <c r="A266" s="12"/>
      <c r="B266" s="12"/>
      <c r="C266" s="13"/>
      <c r="D266" s="8"/>
      <c r="E266" s="13"/>
      <c r="F266" s="14"/>
      <c r="G266" s="15"/>
    </row>
    <row r="267" spans="1:7" x14ac:dyDescent="0.25">
      <c r="A267" s="12"/>
      <c r="B267" s="12"/>
      <c r="C267" s="13"/>
      <c r="D267" s="8"/>
      <c r="E267" s="13"/>
      <c r="F267" s="14"/>
      <c r="G267" s="15"/>
    </row>
    <row r="268" spans="1:7" x14ac:dyDescent="0.25">
      <c r="A268" s="12"/>
      <c r="B268" s="12"/>
      <c r="C268" s="13"/>
      <c r="D268" s="8"/>
      <c r="E268" s="13"/>
      <c r="F268" s="14"/>
      <c r="G268" s="15"/>
    </row>
    <row r="269" spans="1:7" x14ac:dyDescent="0.25">
      <c r="A269" s="12"/>
      <c r="B269" s="12"/>
      <c r="C269" s="13"/>
      <c r="D269" s="8"/>
      <c r="E269" s="13"/>
      <c r="F269" s="14"/>
      <c r="G269" s="15"/>
    </row>
    <row r="270" spans="1:7" x14ac:dyDescent="0.25">
      <c r="A270" s="12"/>
      <c r="B270" s="12"/>
      <c r="C270" s="13"/>
      <c r="D270" s="8"/>
      <c r="E270" s="13"/>
      <c r="F270" s="14"/>
      <c r="G270" s="15"/>
    </row>
    <row r="271" spans="1:7" x14ac:dyDescent="0.25">
      <c r="A271" s="12"/>
      <c r="B271" s="12"/>
      <c r="C271" s="13"/>
      <c r="D271" s="8"/>
      <c r="E271" s="13"/>
      <c r="F271" s="14"/>
      <c r="G271" s="15"/>
    </row>
    <row r="272" spans="1:7" x14ac:dyDescent="0.25">
      <c r="A272" s="12"/>
      <c r="B272" s="12"/>
      <c r="C272" s="13"/>
      <c r="D272" s="8"/>
      <c r="E272" s="13"/>
      <c r="F272" s="14"/>
      <c r="G272" s="15"/>
    </row>
    <row r="273" spans="1:7" x14ac:dyDescent="0.25">
      <c r="A273" s="12"/>
      <c r="B273" s="12"/>
      <c r="C273" s="13"/>
      <c r="D273" s="8"/>
      <c r="E273" s="13"/>
      <c r="F273" s="14"/>
      <c r="G273" s="15"/>
    </row>
    <row r="274" spans="1:7" x14ac:dyDescent="0.25">
      <c r="A274" s="12"/>
      <c r="B274" s="12"/>
      <c r="C274" s="13"/>
      <c r="D274" s="8"/>
      <c r="E274" s="13"/>
      <c r="F274" s="14"/>
      <c r="G274" s="15"/>
    </row>
    <row r="275" spans="1:7" x14ac:dyDescent="0.25">
      <c r="A275" s="12"/>
      <c r="B275" s="12"/>
      <c r="C275" s="13"/>
      <c r="D275" s="8"/>
      <c r="E275" s="13"/>
      <c r="F275" s="14"/>
      <c r="G275" s="15"/>
    </row>
    <row r="276" spans="1:7" x14ac:dyDescent="0.25">
      <c r="A276" s="12"/>
      <c r="B276" s="12"/>
      <c r="C276" s="13"/>
      <c r="D276" s="8"/>
      <c r="E276" s="13"/>
      <c r="F276" s="14"/>
      <c r="G276" s="15"/>
    </row>
    <row r="277" spans="1:7" x14ac:dyDescent="0.25">
      <c r="A277" s="12"/>
      <c r="B277" s="12"/>
      <c r="C277" s="13"/>
      <c r="D277" s="8"/>
      <c r="E277" s="13"/>
      <c r="F277" s="14"/>
      <c r="G277" s="15"/>
    </row>
    <row r="278" spans="1:7" x14ac:dyDescent="0.25">
      <c r="A278" s="12"/>
      <c r="B278" s="12"/>
      <c r="C278" s="13"/>
      <c r="D278" s="8"/>
      <c r="E278" s="13"/>
      <c r="F278" s="14"/>
      <c r="G278" s="15"/>
    </row>
    <row r="279" spans="1:7" x14ac:dyDescent="0.25">
      <c r="A279" s="12"/>
      <c r="B279" s="12"/>
      <c r="C279" s="13"/>
      <c r="D279" s="8"/>
      <c r="E279" s="13"/>
      <c r="F279" s="14"/>
      <c r="G279" s="15"/>
    </row>
    <row r="280" spans="1:7" x14ac:dyDescent="0.25">
      <c r="A280" s="12"/>
      <c r="B280" s="12"/>
      <c r="C280" s="13"/>
      <c r="D280" s="8"/>
      <c r="E280" s="13"/>
      <c r="F280" s="14"/>
      <c r="G280" s="15"/>
    </row>
    <row r="281" spans="1:7" x14ac:dyDescent="0.25">
      <c r="A281" s="12"/>
      <c r="B281" s="12"/>
      <c r="C281" s="13"/>
      <c r="D281" s="8"/>
      <c r="E281" s="13"/>
      <c r="F281" s="14"/>
      <c r="G281" s="15"/>
    </row>
    <row r="282" spans="1:7" x14ac:dyDescent="0.25">
      <c r="A282" s="12"/>
      <c r="B282" s="12"/>
      <c r="C282" s="13"/>
      <c r="D282" s="8"/>
      <c r="E282" s="13"/>
      <c r="F282" s="14"/>
      <c r="G282" s="15"/>
    </row>
    <row r="283" spans="1:7" x14ac:dyDescent="0.25">
      <c r="A283" s="12"/>
      <c r="B283" s="12"/>
      <c r="C283" s="13"/>
      <c r="D283" s="8"/>
      <c r="E283" s="13"/>
      <c r="F283" s="14"/>
      <c r="G283" s="15"/>
    </row>
    <row r="284" spans="1:7" x14ac:dyDescent="0.25">
      <c r="A284" s="12"/>
      <c r="B284" s="12"/>
      <c r="C284" s="13"/>
      <c r="D284" s="8"/>
      <c r="E284" s="13"/>
      <c r="F284" s="14"/>
      <c r="G284" s="15"/>
    </row>
    <row r="285" spans="1:7" x14ac:dyDescent="0.25">
      <c r="A285" s="12"/>
      <c r="B285" s="12"/>
      <c r="C285" s="13"/>
      <c r="D285" s="8"/>
      <c r="E285" s="13"/>
      <c r="F285" s="14"/>
      <c r="G285" s="15"/>
    </row>
    <row r="286" spans="1:7" x14ac:dyDescent="0.25">
      <c r="A286" s="12"/>
      <c r="B286" s="12"/>
      <c r="C286" s="13"/>
      <c r="D286" s="8"/>
      <c r="E286" s="13"/>
      <c r="F286" s="14"/>
      <c r="G286" s="15"/>
    </row>
    <row r="287" spans="1:7" x14ac:dyDescent="0.25">
      <c r="A287" s="12"/>
      <c r="B287" s="12"/>
      <c r="C287" s="13"/>
      <c r="D287" s="8"/>
      <c r="E287" s="13"/>
      <c r="F287" s="14"/>
      <c r="G287" s="15"/>
    </row>
    <row r="288" spans="1:7" x14ac:dyDescent="0.25">
      <c r="A288" s="12"/>
      <c r="B288" s="12"/>
      <c r="C288" s="13"/>
      <c r="D288" s="8"/>
      <c r="E288" s="13"/>
      <c r="F288" s="14"/>
      <c r="G288" s="15"/>
    </row>
    <row r="289" spans="1:7" x14ac:dyDescent="0.25">
      <c r="A289" s="12"/>
      <c r="B289" s="12"/>
      <c r="C289" s="13"/>
      <c r="D289" s="8"/>
      <c r="E289" s="13"/>
      <c r="F289" s="14"/>
      <c r="G289" s="15"/>
    </row>
    <row r="290" spans="1:7" x14ac:dyDescent="0.25">
      <c r="A290" s="12"/>
      <c r="B290" s="12"/>
      <c r="C290" s="13"/>
      <c r="D290" s="8"/>
      <c r="E290" s="13"/>
      <c r="F290" s="14"/>
      <c r="G290" s="15"/>
    </row>
    <row r="291" spans="1:7" x14ac:dyDescent="0.25">
      <c r="A291" s="12"/>
      <c r="B291" s="12"/>
      <c r="C291" s="13"/>
      <c r="D291" s="8"/>
      <c r="E291" s="13"/>
      <c r="F291" s="14"/>
      <c r="G291" s="15"/>
    </row>
    <row r="292" spans="1:7" x14ac:dyDescent="0.25">
      <c r="A292" s="12"/>
      <c r="B292" s="12"/>
      <c r="C292" s="13"/>
      <c r="D292" s="8"/>
      <c r="E292" s="13"/>
      <c r="F292" s="14"/>
      <c r="G292" s="15"/>
    </row>
    <row r="293" spans="1:7" x14ac:dyDescent="0.25">
      <c r="A293" s="12"/>
      <c r="B293" s="12"/>
      <c r="C293" s="13"/>
      <c r="D293" s="8"/>
      <c r="E293" s="13"/>
      <c r="F293" s="14"/>
      <c r="G293" s="15"/>
    </row>
    <row r="294" spans="1:7" x14ac:dyDescent="0.25">
      <c r="A294" s="12"/>
      <c r="B294" s="12"/>
      <c r="C294" s="13"/>
      <c r="D294" s="8"/>
      <c r="E294" s="13"/>
      <c r="F294" s="14"/>
      <c r="G294" s="15"/>
    </row>
    <row r="295" spans="1:7" x14ac:dyDescent="0.25">
      <c r="A295" s="12"/>
      <c r="B295" s="12"/>
      <c r="C295" s="13"/>
      <c r="D295" s="8"/>
      <c r="E295" s="13"/>
      <c r="F295" s="14"/>
      <c r="G295" s="15"/>
    </row>
    <row r="296" spans="1:7" x14ac:dyDescent="0.25">
      <c r="A296" s="12"/>
      <c r="B296" s="12"/>
      <c r="C296" s="13"/>
      <c r="D296" s="8"/>
      <c r="E296" s="13"/>
      <c r="F296" s="14"/>
      <c r="G296" s="15"/>
    </row>
    <row r="297" spans="1:7" x14ac:dyDescent="0.25">
      <c r="A297" s="12"/>
      <c r="B297" s="12"/>
      <c r="C297" s="13"/>
      <c r="D297" s="8"/>
      <c r="E297" s="13"/>
      <c r="F297" s="14"/>
      <c r="G297" s="15"/>
    </row>
    <row r="298" spans="1:7" x14ac:dyDescent="0.25">
      <c r="A298" s="12"/>
      <c r="B298" s="12"/>
      <c r="C298" s="13"/>
      <c r="D298" s="8"/>
      <c r="E298" s="13"/>
      <c r="F298" s="14"/>
      <c r="G298" s="15"/>
    </row>
    <row r="299" spans="1:7" x14ac:dyDescent="0.25">
      <c r="A299" s="12"/>
      <c r="B299" s="12"/>
      <c r="C299" s="13"/>
      <c r="D299" s="8"/>
      <c r="E299" s="13"/>
      <c r="F299" s="14"/>
      <c r="G299" s="15"/>
    </row>
    <row r="300" spans="1:7" x14ac:dyDescent="0.25">
      <c r="A300" s="12"/>
      <c r="B300" s="12"/>
      <c r="C300" s="13"/>
      <c r="D300" s="8"/>
      <c r="E300" s="13"/>
      <c r="F300" s="14"/>
      <c r="G300" s="15"/>
    </row>
    <row r="301" spans="1:7" x14ac:dyDescent="0.25">
      <c r="A301" s="12"/>
      <c r="B301" s="12"/>
      <c r="C301" s="13"/>
      <c r="D301" s="8"/>
      <c r="E301" s="13"/>
      <c r="F301" s="14"/>
      <c r="G301" s="15"/>
    </row>
    <row r="302" spans="1:7" x14ac:dyDescent="0.25">
      <c r="A302" s="12"/>
      <c r="B302" s="12"/>
      <c r="C302" s="13"/>
      <c r="D302" s="8"/>
      <c r="E302" s="13"/>
      <c r="F302" s="14"/>
      <c r="G302" s="15"/>
    </row>
    <row r="303" spans="1:7" x14ac:dyDescent="0.25">
      <c r="A303" s="12"/>
      <c r="B303" s="12"/>
      <c r="C303" s="13"/>
      <c r="D303" s="8"/>
      <c r="E303" s="13"/>
      <c r="F303" s="14"/>
      <c r="G303" s="15"/>
    </row>
    <row r="304" spans="1:7" x14ac:dyDescent="0.25">
      <c r="A304" s="12"/>
      <c r="B304" s="12"/>
      <c r="C304" s="13"/>
      <c r="D304" s="8"/>
      <c r="E304" s="13"/>
      <c r="F304" s="14"/>
      <c r="G304" s="15"/>
    </row>
    <row r="305" spans="1:7" x14ac:dyDescent="0.25">
      <c r="A305" s="12"/>
      <c r="B305" s="12"/>
      <c r="C305" s="13"/>
      <c r="D305" s="8"/>
      <c r="E305" s="13"/>
      <c r="F305" s="14"/>
      <c r="G305" s="15"/>
    </row>
    <row r="306" spans="1:7" x14ac:dyDescent="0.25">
      <c r="A306" s="12"/>
      <c r="B306" s="12"/>
      <c r="C306" s="13"/>
      <c r="D306" s="8"/>
      <c r="E306" s="13"/>
      <c r="F306" s="14"/>
      <c r="G306" s="15"/>
    </row>
    <row r="307" spans="1:7" x14ac:dyDescent="0.25">
      <c r="A307" s="12"/>
      <c r="B307" s="12"/>
      <c r="C307" s="13"/>
      <c r="D307" s="8"/>
      <c r="E307" s="13"/>
      <c r="F307" s="14"/>
      <c r="G307" s="15"/>
    </row>
    <row r="308" spans="1:7" x14ac:dyDescent="0.25">
      <c r="A308" s="12"/>
      <c r="B308" s="12"/>
      <c r="C308" s="13"/>
      <c r="D308" s="8"/>
      <c r="E308" s="13"/>
      <c r="F308" s="14"/>
      <c r="G308" s="15"/>
    </row>
    <row r="309" spans="1:7" x14ac:dyDescent="0.25">
      <c r="A309" s="12"/>
      <c r="B309" s="12"/>
      <c r="C309" s="13"/>
      <c r="D309" s="8"/>
      <c r="E309" s="13"/>
      <c r="F309" s="14"/>
      <c r="G309" s="15"/>
    </row>
    <row r="310" spans="1:7" x14ac:dyDescent="0.25">
      <c r="A310" s="12"/>
      <c r="B310" s="12"/>
      <c r="C310" s="13"/>
      <c r="D310" s="8"/>
      <c r="E310" s="13"/>
      <c r="F310" s="14"/>
      <c r="G310" s="15"/>
    </row>
    <row r="311" spans="1:7" x14ac:dyDescent="0.25">
      <c r="A311" s="12"/>
      <c r="B311" s="12"/>
      <c r="C311" s="13"/>
      <c r="D311" s="8"/>
      <c r="E311" s="13"/>
      <c r="F311" s="14"/>
      <c r="G311" s="15"/>
    </row>
    <row r="312" spans="1:7" x14ac:dyDescent="0.25">
      <c r="A312" s="12"/>
      <c r="B312" s="12"/>
      <c r="C312" s="13"/>
      <c r="D312" s="8"/>
      <c r="E312" s="13"/>
      <c r="F312" s="14"/>
      <c r="G312" s="15"/>
    </row>
    <row r="313" spans="1:7" x14ac:dyDescent="0.25">
      <c r="A313" s="12"/>
      <c r="B313" s="12"/>
      <c r="C313" s="13"/>
      <c r="D313" s="8"/>
      <c r="E313" s="13"/>
      <c r="F313" s="14"/>
      <c r="G313" s="15"/>
    </row>
    <row r="314" spans="1:7" x14ac:dyDescent="0.25">
      <c r="A314" s="12"/>
      <c r="B314" s="12"/>
      <c r="C314" s="13"/>
      <c r="D314" s="8"/>
      <c r="E314" s="13"/>
      <c r="F314" s="14"/>
      <c r="G314" s="15"/>
    </row>
    <row r="315" spans="1:7" x14ac:dyDescent="0.25">
      <c r="A315" s="12"/>
      <c r="B315" s="12"/>
      <c r="C315" s="13"/>
      <c r="D315" s="8"/>
      <c r="E315" s="13"/>
      <c r="F315" s="14"/>
      <c r="G315" s="15"/>
    </row>
    <row r="316" spans="1:7" x14ac:dyDescent="0.25">
      <c r="A316" s="12"/>
      <c r="B316" s="12"/>
      <c r="C316" s="13"/>
      <c r="D316" s="8"/>
      <c r="E316" s="13"/>
      <c r="F316" s="14"/>
      <c r="G316" s="15"/>
    </row>
    <row r="317" spans="1:7" x14ac:dyDescent="0.25">
      <c r="A317" s="12"/>
      <c r="B317" s="12"/>
      <c r="C317" s="13"/>
      <c r="D317" s="8"/>
      <c r="E317" s="13"/>
      <c r="F317" s="14"/>
      <c r="G317" s="15"/>
    </row>
    <row r="318" spans="1:7" x14ac:dyDescent="0.25">
      <c r="A318" s="12"/>
      <c r="B318" s="12"/>
      <c r="C318" s="13"/>
      <c r="D318" s="8"/>
      <c r="E318" s="13"/>
      <c r="F318" s="14"/>
      <c r="G318" s="15"/>
    </row>
    <row r="319" spans="1:7" x14ac:dyDescent="0.25">
      <c r="A319" s="12"/>
      <c r="B319" s="12"/>
      <c r="C319" s="13"/>
      <c r="D319" s="8"/>
      <c r="E319" s="13"/>
      <c r="F319" s="14"/>
      <c r="G319" s="15"/>
    </row>
    <row r="320" spans="1:7" x14ac:dyDescent="0.25">
      <c r="A320" s="12"/>
      <c r="B320" s="12"/>
      <c r="C320" s="13"/>
      <c r="D320" s="8"/>
      <c r="E320" s="13"/>
      <c r="F320" s="14"/>
      <c r="G320" s="15"/>
    </row>
    <row r="321" spans="1:7" x14ac:dyDescent="0.25">
      <c r="A321" s="12"/>
      <c r="B321" s="12"/>
      <c r="C321" s="13"/>
      <c r="D321" s="8"/>
      <c r="E321" s="13"/>
      <c r="F321" s="14"/>
      <c r="G321" s="15"/>
    </row>
    <row r="322" spans="1:7" x14ac:dyDescent="0.25">
      <c r="A322" s="12"/>
      <c r="B322" s="12"/>
      <c r="C322" s="13"/>
      <c r="D322" s="8"/>
      <c r="E322" s="13"/>
      <c r="F322" s="14"/>
      <c r="G322" s="15"/>
    </row>
    <row r="323" spans="1:7" x14ac:dyDescent="0.25">
      <c r="A323" s="12"/>
      <c r="B323" s="12"/>
      <c r="C323" s="13"/>
      <c r="D323" s="8"/>
      <c r="E323" s="13"/>
      <c r="F323" s="14"/>
      <c r="G323" s="15"/>
    </row>
    <row r="324" spans="1:7" x14ac:dyDescent="0.25">
      <c r="A324" s="12"/>
      <c r="B324" s="12"/>
      <c r="C324" s="13"/>
      <c r="D324" s="8"/>
      <c r="E324" s="13"/>
      <c r="F324" s="14"/>
      <c r="G324" s="15"/>
    </row>
    <row r="325" spans="1:7" x14ac:dyDescent="0.25">
      <c r="A325" s="12"/>
      <c r="B325" s="12"/>
      <c r="C325" s="13"/>
      <c r="D325" s="8"/>
      <c r="E325" s="13"/>
      <c r="F325" s="14"/>
      <c r="G325" s="15"/>
    </row>
    <row r="326" spans="1:7" x14ac:dyDescent="0.25">
      <c r="A326" s="12"/>
      <c r="B326" s="12"/>
      <c r="C326" s="13"/>
      <c r="D326" s="8"/>
      <c r="E326" s="13"/>
      <c r="F326" s="14"/>
      <c r="G326" s="15"/>
    </row>
    <row r="327" spans="1:7" x14ac:dyDescent="0.25">
      <c r="A327" s="12"/>
      <c r="B327" s="12"/>
      <c r="C327" s="13"/>
      <c r="D327" s="8"/>
      <c r="E327" s="13"/>
      <c r="F327" s="14"/>
      <c r="G327" s="15"/>
    </row>
    <row r="328" spans="1:7" x14ac:dyDescent="0.25">
      <c r="A328" s="12"/>
      <c r="B328" s="12"/>
      <c r="C328" s="13"/>
      <c r="D328" s="8"/>
      <c r="E328" s="13"/>
      <c r="F328" s="14"/>
      <c r="G328" s="15"/>
    </row>
    <row r="329" spans="1:7" x14ac:dyDescent="0.25">
      <c r="A329" s="12"/>
      <c r="B329" s="12"/>
      <c r="C329" s="13"/>
      <c r="D329" s="8"/>
      <c r="E329" s="13"/>
      <c r="F329" s="14"/>
      <c r="G329" s="15"/>
    </row>
    <row r="330" spans="1:7" x14ac:dyDescent="0.25">
      <c r="A330" s="12"/>
      <c r="B330" s="12"/>
      <c r="C330" s="13"/>
      <c r="D330" s="8"/>
      <c r="E330" s="13"/>
      <c r="F330" s="14"/>
      <c r="G330" s="15"/>
    </row>
    <row r="331" spans="1:7" x14ac:dyDescent="0.25">
      <c r="A331" s="12"/>
      <c r="B331" s="12"/>
      <c r="C331" s="13"/>
      <c r="D331" s="8"/>
      <c r="E331" s="13"/>
      <c r="F331" s="14"/>
      <c r="G331" s="15"/>
    </row>
    <row r="332" spans="1:7" x14ac:dyDescent="0.25">
      <c r="A332" s="12"/>
      <c r="B332" s="12"/>
      <c r="C332" s="13"/>
      <c r="D332" s="8"/>
      <c r="E332" s="13"/>
      <c r="F332" s="14"/>
      <c r="G332" s="15"/>
    </row>
    <row r="333" spans="1:7" x14ac:dyDescent="0.25">
      <c r="A333" s="12"/>
      <c r="B333" s="12"/>
      <c r="C333" s="13"/>
      <c r="D333" s="8"/>
      <c r="E333" s="13"/>
      <c r="F333" s="14"/>
      <c r="G333" s="15"/>
    </row>
    <row r="334" spans="1:7" x14ac:dyDescent="0.25">
      <c r="A334" s="12"/>
      <c r="B334" s="12"/>
      <c r="C334" s="13"/>
      <c r="D334" s="8"/>
      <c r="E334" s="13"/>
      <c r="F334" s="14"/>
      <c r="G334" s="15"/>
    </row>
    <row r="335" spans="1:7" x14ac:dyDescent="0.25">
      <c r="A335" s="12"/>
      <c r="B335" s="12"/>
      <c r="C335" s="13"/>
      <c r="D335" s="8"/>
      <c r="E335" s="13"/>
      <c r="F335" s="14"/>
      <c r="G335" s="15"/>
    </row>
    <row r="336" spans="1:7" x14ac:dyDescent="0.25">
      <c r="A336" s="12"/>
      <c r="B336" s="12"/>
      <c r="C336" s="13"/>
      <c r="D336" s="8"/>
      <c r="E336" s="13"/>
      <c r="F336" s="14"/>
      <c r="G336" s="15"/>
    </row>
    <row r="337" spans="1:7" x14ac:dyDescent="0.25">
      <c r="A337" s="12"/>
      <c r="B337" s="12"/>
      <c r="C337" s="13"/>
      <c r="D337" s="8"/>
      <c r="E337" s="13"/>
      <c r="F337" s="14"/>
      <c r="G337" s="15"/>
    </row>
    <row r="338" spans="1:7" x14ac:dyDescent="0.25">
      <c r="A338" s="12"/>
      <c r="B338" s="12"/>
      <c r="C338" s="13"/>
      <c r="D338" s="8"/>
      <c r="E338" s="13"/>
      <c r="F338" s="14"/>
      <c r="G338" s="15"/>
    </row>
    <row r="339" spans="1:7" x14ac:dyDescent="0.25">
      <c r="A339" s="12"/>
      <c r="B339" s="12"/>
      <c r="C339" s="13"/>
      <c r="D339" s="8"/>
      <c r="E339" s="13"/>
      <c r="F339" s="14"/>
      <c r="G339" s="15"/>
    </row>
    <row r="340" spans="1:7" x14ac:dyDescent="0.25">
      <c r="A340" s="12"/>
      <c r="B340" s="12"/>
      <c r="C340" s="13"/>
      <c r="D340" s="8"/>
      <c r="E340" s="13"/>
      <c r="F340" s="14"/>
      <c r="G340" s="15"/>
    </row>
    <row r="341" spans="1:7" x14ac:dyDescent="0.25">
      <c r="A341" s="12"/>
      <c r="B341" s="12"/>
      <c r="C341" s="13"/>
      <c r="D341" s="8"/>
      <c r="E341" s="13"/>
      <c r="F341" s="14"/>
      <c r="G341" s="15"/>
    </row>
    <row r="342" spans="1:7" x14ac:dyDescent="0.25">
      <c r="A342" s="12"/>
      <c r="B342" s="12"/>
      <c r="C342" s="13"/>
      <c r="D342" s="8"/>
      <c r="E342" s="13"/>
      <c r="F342" s="14"/>
      <c r="G342" s="15"/>
    </row>
    <row r="343" spans="1:7" x14ac:dyDescent="0.25">
      <c r="A343" s="12"/>
      <c r="B343" s="12"/>
      <c r="C343" s="13"/>
      <c r="D343" s="8"/>
      <c r="E343" s="13"/>
      <c r="F343" s="14"/>
      <c r="G343" s="15"/>
    </row>
    <row r="344" spans="1:7" x14ac:dyDescent="0.25">
      <c r="A344" s="12"/>
      <c r="B344" s="12"/>
      <c r="C344" s="13"/>
      <c r="D344" s="8"/>
      <c r="E344" s="13"/>
      <c r="F344" s="14"/>
      <c r="G344" s="15"/>
    </row>
    <row r="345" spans="1:7" x14ac:dyDescent="0.25">
      <c r="A345" s="12"/>
      <c r="B345" s="12"/>
      <c r="C345" s="13"/>
      <c r="D345" s="8"/>
      <c r="E345" s="13"/>
      <c r="F345" s="14"/>
      <c r="G345" s="15"/>
    </row>
    <row r="346" spans="1:7" x14ac:dyDescent="0.25">
      <c r="A346" s="12"/>
      <c r="B346" s="12"/>
      <c r="C346" s="13"/>
      <c r="D346" s="8"/>
      <c r="E346" s="13"/>
      <c r="F346" s="14"/>
      <c r="G346" s="15"/>
    </row>
    <row r="347" spans="1:7" x14ac:dyDescent="0.25">
      <c r="A347" s="12"/>
      <c r="B347" s="12"/>
      <c r="C347" s="13"/>
      <c r="D347" s="8"/>
      <c r="E347" s="13"/>
      <c r="F347" s="14"/>
      <c r="G347" s="15"/>
    </row>
    <row r="348" spans="1:7" x14ac:dyDescent="0.25">
      <c r="A348" s="12"/>
      <c r="B348" s="12"/>
      <c r="C348" s="13"/>
      <c r="D348" s="8"/>
      <c r="E348" s="13"/>
      <c r="F348" s="14"/>
      <c r="G348" s="15"/>
    </row>
    <row r="349" spans="1:7" x14ac:dyDescent="0.25">
      <c r="A349" s="12"/>
      <c r="B349" s="12"/>
      <c r="C349" s="13"/>
      <c r="D349" s="8"/>
      <c r="E349" s="13"/>
      <c r="F349" s="14"/>
      <c r="G349" s="15"/>
    </row>
    <row r="350" spans="1:7" x14ac:dyDescent="0.25">
      <c r="A350" s="12"/>
      <c r="B350" s="12"/>
      <c r="C350" s="13"/>
      <c r="D350" s="8"/>
      <c r="E350" s="13"/>
      <c r="F350" s="14"/>
      <c r="G350" s="15"/>
    </row>
    <row r="351" spans="1:7" x14ac:dyDescent="0.25">
      <c r="A351" s="12"/>
      <c r="B351" s="12"/>
      <c r="C351" s="13"/>
      <c r="D351" s="8"/>
      <c r="E351" s="13"/>
      <c r="F351" s="14"/>
      <c r="G351" s="15"/>
    </row>
    <row r="352" spans="1:7" x14ac:dyDescent="0.25">
      <c r="A352" s="12"/>
      <c r="B352" s="12"/>
      <c r="C352" s="13"/>
      <c r="D352" s="8"/>
      <c r="E352" s="13"/>
      <c r="F352" s="14"/>
      <c r="G352" s="15"/>
    </row>
    <row r="353" spans="1:7" x14ac:dyDescent="0.25">
      <c r="A353" s="12"/>
      <c r="B353" s="12"/>
      <c r="C353" s="13"/>
      <c r="D353" s="8"/>
      <c r="E353" s="13"/>
      <c r="F353" s="14"/>
      <c r="G353" s="15"/>
    </row>
    <row r="354" spans="1:7" x14ac:dyDescent="0.25">
      <c r="A354" s="12"/>
      <c r="B354" s="12"/>
      <c r="C354" s="13"/>
      <c r="D354" s="8"/>
      <c r="E354" s="13"/>
      <c r="F354" s="14"/>
      <c r="G354" s="15"/>
    </row>
    <row r="355" spans="1:7" x14ac:dyDescent="0.25">
      <c r="A355" s="12"/>
      <c r="B355" s="12"/>
      <c r="C355" s="13"/>
      <c r="D355" s="8"/>
      <c r="E355" s="13"/>
      <c r="F355" s="14"/>
      <c r="G355" s="15"/>
    </row>
    <row r="356" spans="1:7" x14ac:dyDescent="0.25">
      <c r="A356" s="12"/>
      <c r="B356" s="12"/>
      <c r="C356" s="13"/>
      <c r="D356" s="8"/>
      <c r="E356" s="13"/>
      <c r="F356" s="14"/>
      <c r="G356" s="15"/>
    </row>
    <row r="357" spans="1:7" x14ac:dyDescent="0.25">
      <c r="A357" s="12"/>
      <c r="B357" s="12"/>
      <c r="C357" s="13"/>
      <c r="D357" s="8"/>
      <c r="E357" s="13"/>
      <c r="F357" s="14"/>
      <c r="G357" s="15"/>
    </row>
    <row r="358" spans="1:7" x14ac:dyDescent="0.25">
      <c r="A358" s="12"/>
      <c r="B358" s="12"/>
      <c r="C358" s="13"/>
      <c r="D358" s="8"/>
      <c r="E358" s="13"/>
      <c r="F358" s="14"/>
      <c r="G358" s="15"/>
    </row>
    <row r="359" spans="1:7" x14ac:dyDescent="0.25">
      <c r="A359" s="12"/>
      <c r="B359" s="12"/>
      <c r="C359" s="13"/>
      <c r="D359" s="8"/>
      <c r="E359" s="13"/>
      <c r="F359" s="14"/>
      <c r="G359" s="15"/>
    </row>
    <row r="360" spans="1:7" x14ac:dyDescent="0.25">
      <c r="A360" s="12"/>
      <c r="B360" s="12"/>
      <c r="C360" s="13"/>
      <c r="D360" s="8"/>
      <c r="E360" s="13"/>
      <c r="F360" s="14"/>
      <c r="G360" s="15"/>
    </row>
    <row r="361" spans="1:7" x14ac:dyDescent="0.25">
      <c r="A361" s="12"/>
      <c r="B361" s="12"/>
      <c r="C361" s="13"/>
      <c r="D361" s="8"/>
      <c r="E361" s="13"/>
      <c r="F361" s="14"/>
      <c r="G361" s="15"/>
    </row>
    <row r="362" spans="1:7" x14ac:dyDescent="0.25">
      <c r="A362" s="12"/>
      <c r="B362" s="12"/>
      <c r="C362" s="13"/>
      <c r="D362" s="8"/>
      <c r="E362" s="13"/>
      <c r="F362" s="14"/>
      <c r="G362" s="15"/>
    </row>
    <row r="363" spans="1:7" x14ac:dyDescent="0.25">
      <c r="A363" s="12"/>
      <c r="B363" s="12"/>
      <c r="C363" s="13"/>
      <c r="D363" s="8"/>
      <c r="E363" s="13"/>
      <c r="F363" s="14"/>
      <c r="G363" s="15"/>
    </row>
    <row r="364" spans="1:7" x14ac:dyDescent="0.25">
      <c r="A364" s="12"/>
      <c r="B364" s="12"/>
      <c r="C364" s="13"/>
      <c r="D364" s="8"/>
      <c r="E364" s="13"/>
      <c r="F364" s="14"/>
      <c r="G364" s="15"/>
    </row>
    <row r="365" spans="1:7" x14ac:dyDescent="0.25">
      <c r="A365" s="12"/>
      <c r="B365" s="12"/>
      <c r="C365" s="13"/>
      <c r="D365" s="8"/>
      <c r="E365" s="13"/>
      <c r="F365" s="14"/>
      <c r="G365" s="15"/>
    </row>
    <row r="366" spans="1:7" x14ac:dyDescent="0.25">
      <c r="A366" s="12"/>
      <c r="B366" s="12"/>
      <c r="C366" s="13"/>
      <c r="D366" s="8"/>
      <c r="E366" s="13"/>
      <c r="F366" s="14"/>
      <c r="G366" s="15"/>
    </row>
    <row r="367" spans="1:7" x14ac:dyDescent="0.25">
      <c r="A367" s="12"/>
      <c r="B367" s="12"/>
      <c r="C367" s="13"/>
      <c r="D367" s="8"/>
      <c r="E367" s="13"/>
      <c r="F367" s="14"/>
      <c r="G367" s="15"/>
    </row>
    <row r="368" spans="1:7" x14ac:dyDescent="0.25">
      <c r="A368" s="12"/>
      <c r="B368" s="12"/>
      <c r="C368" s="13"/>
      <c r="D368" s="8"/>
      <c r="E368" s="13"/>
      <c r="F368" s="14"/>
      <c r="G368" s="15"/>
    </row>
    <row r="369" spans="1:7" x14ac:dyDescent="0.25">
      <c r="A369" s="12"/>
      <c r="B369" s="12"/>
      <c r="C369" s="13"/>
      <c r="D369" s="8"/>
      <c r="E369" s="13"/>
      <c r="F369" s="14"/>
      <c r="G369" s="15"/>
    </row>
    <row r="370" spans="1:7" x14ac:dyDescent="0.25">
      <c r="A370" s="12"/>
      <c r="B370" s="12"/>
      <c r="C370" s="13"/>
      <c r="D370" s="8"/>
      <c r="E370" s="13"/>
      <c r="F370" s="14"/>
      <c r="G370" s="15"/>
    </row>
    <row r="371" spans="1:7" x14ac:dyDescent="0.25">
      <c r="A371" s="12"/>
      <c r="B371" s="12"/>
      <c r="C371" s="13"/>
      <c r="D371" s="8"/>
      <c r="E371" s="13"/>
      <c r="F371" s="14"/>
      <c r="G371" s="15"/>
    </row>
    <row r="372" spans="1:7" x14ac:dyDescent="0.25">
      <c r="A372" s="12"/>
      <c r="B372" s="12"/>
      <c r="C372" s="13"/>
      <c r="D372" s="8"/>
      <c r="E372" s="13"/>
      <c r="F372" s="14"/>
      <c r="G372" s="15"/>
    </row>
    <row r="373" spans="1:7" x14ac:dyDescent="0.25">
      <c r="A373" s="12"/>
      <c r="B373" s="12"/>
      <c r="C373" s="13"/>
      <c r="D373" s="8"/>
      <c r="E373" s="13"/>
      <c r="F373" s="14"/>
      <c r="G373" s="15"/>
    </row>
    <row r="374" spans="1:7" x14ac:dyDescent="0.25">
      <c r="A374" s="12"/>
      <c r="B374" s="12"/>
      <c r="C374" s="13"/>
      <c r="D374" s="8"/>
      <c r="E374" s="13"/>
      <c r="F374" s="14"/>
      <c r="G374" s="15"/>
    </row>
    <row r="375" spans="1:7" x14ac:dyDescent="0.25">
      <c r="A375" s="12"/>
      <c r="B375" s="12"/>
      <c r="C375" s="13"/>
      <c r="D375" s="8"/>
      <c r="E375" s="13"/>
      <c r="F375" s="14"/>
      <c r="G375" s="15"/>
    </row>
    <row r="376" spans="1:7" x14ac:dyDescent="0.25">
      <c r="A376" s="12"/>
      <c r="B376" s="12"/>
      <c r="C376" s="13"/>
      <c r="D376" s="8"/>
      <c r="E376" s="13"/>
      <c r="F376" s="14"/>
      <c r="G376" s="15"/>
    </row>
    <row r="377" spans="1:7" x14ac:dyDescent="0.25">
      <c r="A377" s="12"/>
      <c r="B377" s="12"/>
      <c r="C377" s="13"/>
      <c r="D377" s="8"/>
      <c r="E377" s="13"/>
      <c r="F377" s="14"/>
      <c r="G377" s="15"/>
    </row>
    <row r="378" spans="1:7" x14ac:dyDescent="0.25">
      <c r="A378" s="12"/>
      <c r="B378" s="12"/>
      <c r="C378" s="13"/>
      <c r="D378" s="8"/>
      <c r="E378" s="13"/>
      <c r="F378" s="14"/>
      <c r="G378" s="15"/>
    </row>
    <row r="379" spans="1:7" x14ac:dyDescent="0.25">
      <c r="A379" s="12"/>
      <c r="B379" s="12"/>
      <c r="C379" s="13"/>
      <c r="D379" s="8"/>
      <c r="E379" s="13"/>
      <c r="F379" s="14"/>
      <c r="G379" s="15"/>
    </row>
    <row r="380" spans="1:7" x14ac:dyDescent="0.25">
      <c r="A380" s="12"/>
      <c r="B380" s="12"/>
      <c r="C380" s="13"/>
      <c r="D380" s="8"/>
      <c r="E380" s="13"/>
      <c r="F380" s="14"/>
      <c r="G380" s="15"/>
    </row>
    <row r="381" spans="1:7" x14ac:dyDescent="0.25">
      <c r="A381" s="12"/>
      <c r="B381" s="12"/>
      <c r="C381" s="13"/>
      <c r="D381" s="8"/>
      <c r="E381" s="13"/>
      <c r="F381" s="14"/>
      <c r="G381" s="15"/>
    </row>
    <row r="382" spans="1:7" x14ac:dyDescent="0.25">
      <c r="A382" s="12"/>
      <c r="B382" s="12"/>
      <c r="C382" s="13"/>
      <c r="D382" s="8"/>
      <c r="E382" s="13"/>
      <c r="F382" s="14"/>
      <c r="G382" s="15"/>
    </row>
    <row r="383" spans="1:7" x14ac:dyDescent="0.25">
      <c r="A383" s="12"/>
      <c r="B383" s="12"/>
      <c r="C383" s="13"/>
      <c r="D383" s="8"/>
      <c r="E383" s="13"/>
      <c r="F383" s="14"/>
      <c r="G383" s="15"/>
    </row>
    <row r="384" spans="1:7" x14ac:dyDescent="0.25">
      <c r="A384" s="12"/>
      <c r="B384" s="12"/>
      <c r="C384" s="13"/>
      <c r="D384" s="8"/>
      <c r="E384" s="13"/>
      <c r="F384" s="14"/>
      <c r="G384" s="15"/>
    </row>
    <row r="385" spans="1:7" x14ac:dyDescent="0.25">
      <c r="A385" s="12"/>
      <c r="B385" s="12"/>
      <c r="C385" s="13"/>
      <c r="D385" s="8"/>
      <c r="E385" s="13"/>
      <c r="F385" s="14"/>
      <c r="G385" s="15"/>
    </row>
    <row r="386" spans="1:7" x14ac:dyDescent="0.25">
      <c r="A386" s="12"/>
      <c r="B386" s="12"/>
      <c r="C386" s="13"/>
      <c r="D386" s="8"/>
      <c r="E386" s="13"/>
      <c r="F386" s="14"/>
      <c r="G386" s="15"/>
    </row>
    <row r="387" spans="1:7" x14ac:dyDescent="0.25">
      <c r="A387" s="12"/>
      <c r="B387" s="12"/>
      <c r="C387" s="13"/>
      <c r="D387" s="8"/>
      <c r="E387" s="13"/>
      <c r="F387" s="14"/>
      <c r="G387" s="15"/>
    </row>
    <row r="388" spans="1:7" x14ac:dyDescent="0.25">
      <c r="A388" s="12"/>
      <c r="B388" s="12"/>
      <c r="C388" s="13"/>
      <c r="D388" s="8"/>
      <c r="E388" s="13"/>
      <c r="F388" s="14"/>
      <c r="G388" s="15"/>
    </row>
    <row r="389" spans="1:7" x14ac:dyDescent="0.25">
      <c r="A389" s="12"/>
      <c r="B389" s="12"/>
      <c r="C389" s="13"/>
      <c r="D389" s="8"/>
      <c r="E389" s="13"/>
      <c r="F389" s="14"/>
      <c r="G389" s="15"/>
    </row>
    <row r="390" spans="1:7" x14ac:dyDescent="0.25">
      <c r="A390" s="12"/>
      <c r="B390" s="12"/>
      <c r="C390" s="13"/>
      <c r="D390" s="8"/>
      <c r="E390" s="13"/>
      <c r="F390" s="14"/>
      <c r="G390" s="15"/>
    </row>
    <row r="391" spans="1:7" x14ac:dyDescent="0.25">
      <c r="A391" s="12"/>
      <c r="B391" s="12"/>
      <c r="C391" s="13"/>
      <c r="D391" s="8"/>
      <c r="E391" s="13"/>
      <c r="F391" s="14"/>
      <c r="G391" s="15"/>
    </row>
    <row r="392" spans="1:7" x14ac:dyDescent="0.25">
      <c r="A392" s="12"/>
      <c r="B392" s="12"/>
      <c r="C392" s="13"/>
      <c r="D392" s="8"/>
      <c r="E392" s="13"/>
      <c r="F392" s="14"/>
      <c r="G392" s="15"/>
    </row>
    <row r="393" spans="1:7" x14ac:dyDescent="0.25">
      <c r="A393" s="12"/>
      <c r="B393" s="12"/>
      <c r="C393" s="13"/>
      <c r="D393" s="8"/>
      <c r="E393" s="13"/>
      <c r="F393" s="14"/>
      <c r="G393" s="15"/>
    </row>
    <row r="394" spans="1:7" x14ac:dyDescent="0.25">
      <c r="A394" s="12"/>
      <c r="B394" s="12"/>
      <c r="C394" s="13"/>
      <c r="D394" s="8"/>
      <c r="E394" s="13"/>
      <c r="F394" s="14"/>
      <c r="G394" s="15"/>
    </row>
    <row r="395" spans="1:7" x14ac:dyDescent="0.25">
      <c r="A395" s="12"/>
      <c r="B395" s="12"/>
      <c r="C395" s="13"/>
      <c r="D395" s="8"/>
      <c r="E395" s="13"/>
      <c r="F395" s="14"/>
      <c r="G395" s="15"/>
    </row>
    <row r="396" spans="1:7" x14ac:dyDescent="0.25">
      <c r="A396" s="12"/>
      <c r="B396" s="12"/>
      <c r="C396" s="13"/>
      <c r="D396" s="14"/>
      <c r="E396" s="13"/>
      <c r="F396" s="14"/>
    </row>
  </sheetData>
  <mergeCells count="8">
    <mergeCell ref="A36:E36"/>
    <mergeCell ref="F36:H36"/>
    <mergeCell ref="A1:E1"/>
    <mergeCell ref="A17:E17"/>
    <mergeCell ref="F17:H17"/>
    <mergeCell ref="E2:F2"/>
    <mergeCell ref="C11:E11"/>
    <mergeCell ref="H2:I4"/>
  </mergeCells>
  <phoneticPr fontId="0" type="noConversion"/>
  <hyperlinks>
    <hyperlink ref="L1" r:id="rId1" xr:uid="{BE5109AC-B602-466E-B305-4FA155CCBB87}"/>
    <hyperlink ref="L3" r:id="rId2" xr:uid="{2FF91C8B-4180-403B-8773-64A474EECD5A}"/>
    <hyperlink ref="L2" r:id="rId3" location="time-factor" xr:uid="{182B0C68-758C-4B60-827F-2713947D06BC}"/>
  </hyperlinks>
  <pageMargins left="0.75" right="0.75" top="1" bottom="1" header="0.5" footer="0.5"/>
  <pageSetup paperSize="0" orientation="portrait" horizontalDpi="0" verticalDpi="0" copies="0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783"/>
  <sheetViews>
    <sheetView tabSelected="1" topLeftCell="A2" zoomScale="130" zoomScaleNormal="130" workbookViewId="0">
      <selection activeCell="D23" sqref="D23"/>
    </sheetView>
  </sheetViews>
  <sheetFormatPr defaultRowHeight="13.2" x14ac:dyDescent="0.25"/>
  <cols>
    <col min="1" max="1" width="11.109375" style="18" bestFit="1" customWidth="1"/>
    <col min="2" max="2" width="12" style="18" customWidth="1"/>
    <col min="3" max="3" width="11.33203125" style="18" bestFit="1" customWidth="1"/>
    <col min="4" max="4" width="10.109375" style="18" bestFit="1" customWidth="1"/>
    <col min="5" max="6" width="11.109375" style="18" bestFit="1" customWidth="1"/>
    <col min="7" max="7" width="14.33203125" style="18" bestFit="1" customWidth="1"/>
    <col min="8" max="9" width="14.33203125" style="18" customWidth="1"/>
    <col min="10" max="10" width="7" bestFit="1" customWidth="1"/>
    <col min="11" max="11" width="5.109375" bestFit="1" customWidth="1"/>
    <col min="14" max="14" width="11.6640625" bestFit="1" customWidth="1"/>
    <col min="15" max="15" width="8.6640625" bestFit="1" customWidth="1"/>
    <col min="16" max="16" width="11.33203125" bestFit="1" customWidth="1"/>
    <col min="17" max="17" width="10" bestFit="1" customWidth="1"/>
    <col min="18" max="19" width="10" customWidth="1"/>
    <col min="20" max="20" width="14.33203125" bestFit="1" customWidth="1"/>
    <col min="21" max="22" width="14.33203125" customWidth="1"/>
    <col min="23" max="23" width="7" bestFit="1" customWidth="1"/>
    <col min="24" max="24" width="5.109375" bestFit="1" customWidth="1"/>
  </cols>
  <sheetData>
    <row r="1" spans="1:25" ht="16.2" x14ac:dyDescent="0.4">
      <c r="A1" s="93" t="s">
        <v>9</v>
      </c>
      <c r="B1" s="94"/>
      <c r="C1" s="94"/>
      <c r="D1" s="94"/>
      <c r="E1" s="94"/>
      <c r="F1" s="94"/>
      <c r="G1" s="94"/>
      <c r="H1" s="56"/>
      <c r="I1" s="56"/>
      <c r="J1" s="9"/>
      <c r="K1" s="10"/>
      <c r="N1" s="57" t="s">
        <v>8</v>
      </c>
      <c r="O1" s="58"/>
      <c r="P1" s="58"/>
      <c r="Q1" s="58"/>
      <c r="R1" s="58"/>
      <c r="S1" s="58"/>
      <c r="T1" s="58"/>
      <c r="U1" s="58"/>
      <c r="V1" s="58"/>
      <c r="W1" s="9"/>
      <c r="X1" s="10"/>
    </row>
    <row r="2" spans="1:25" ht="39.75" customHeight="1" x14ac:dyDescent="0.25">
      <c r="A2" s="16" t="s">
        <v>3</v>
      </c>
      <c r="B2" s="61" t="s">
        <v>4</v>
      </c>
      <c r="C2" s="61" t="s">
        <v>28</v>
      </c>
      <c r="D2" s="61" t="s">
        <v>29</v>
      </c>
      <c r="E2" s="61" t="s">
        <v>27</v>
      </c>
      <c r="F2" s="59" t="s">
        <v>26</v>
      </c>
      <c r="G2" s="16" t="s">
        <v>5</v>
      </c>
      <c r="H2" s="60" t="s">
        <v>31</v>
      </c>
      <c r="I2" s="60" t="s">
        <v>32</v>
      </c>
      <c r="J2" s="11" t="s">
        <v>6</v>
      </c>
      <c r="K2" s="11" t="s">
        <v>7</v>
      </c>
      <c r="N2" s="16" t="s">
        <v>3</v>
      </c>
      <c r="O2" s="61" t="s">
        <v>4</v>
      </c>
      <c r="P2" s="61" t="s">
        <v>28</v>
      </c>
      <c r="Q2" s="61" t="s">
        <v>29</v>
      </c>
      <c r="R2" s="61" t="s">
        <v>27</v>
      </c>
      <c r="S2" s="59" t="s">
        <v>26</v>
      </c>
      <c r="T2" s="16" t="s">
        <v>5</v>
      </c>
      <c r="U2" s="60" t="s">
        <v>31</v>
      </c>
      <c r="V2" s="60" t="s">
        <v>32</v>
      </c>
      <c r="W2" s="11" t="s">
        <v>6</v>
      </c>
      <c r="X2" s="11" t="s">
        <v>7</v>
      </c>
    </row>
    <row r="3" spans="1:25" x14ac:dyDescent="0.25">
      <c r="A3" s="21">
        <f>Mortgage!B2</f>
        <v>300000</v>
      </c>
      <c r="B3" s="19">
        <f>IF(A3 &gt; 0,A3*Mortgage!$B$4/12,0)</f>
        <v>1250</v>
      </c>
      <c r="C3" s="19">
        <f>IF(B3 &gt; 0,Mortgage!$B$14-B3,0)</f>
        <v>360.46486903641448</v>
      </c>
      <c r="D3" s="20">
        <f>IF(B3&gt;0,IF(Mortgage!$G$2 = "n", 0,Mortgage!$G$3-Mortgage!$B$19),0)</f>
        <v>-1550.4648690364145</v>
      </c>
      <c r="E3" s="20">
        <f>B3+C3+D3</f>
        <v>60</v>
      </c>
      <c r="F3" s="20">
        <f>C3+D3</f>
        <v>-1190</v>
      </c>
      <c r="G3" s="19">
        <f>IF(A3 &gt; 0,A3-C3-D3,0)</f>
        <v>301190</v>
      </c>
      <c r="H3" s="19">
        <f>IF(A3&gt;0,B3,0)</f>
        <v>1250</v>
      </c>
      <c r="I3" s="19">
        <f>IF(B3&gt;0,F3,0)</f>
        <v>-1190</v>
      </c>
      <c r="J3" s="14">
        <v>1</v>
      </c>
      <c r="K3" s="15">
        <f>ROUNDUP((J3/12),0)</f>
        <v>1</v>
      </c>
      <c r="L3" s="30"/>
      <c r="N3" s="21">
        <f>Mortgage!$B$2</f>
        <v>300000</v>
      </c>
      <c r="O3" s="19">
        <f>IF(N3&gt;0,N3*Mortgage!$B$4/26,0)</f>
        <v>576.92307692307691</v>
      </c>
      <c r="P3" s="19">
        <f>IF(O3&gt;0,Mortgage!$B$38-O3,0)</f>
        <v>166.0096585864452</v>
      </c>
      <c r="Q3" s="20">
        <f>IF(P3&gt;0,IF(Mortgage!$G$2 = "n", 0,Mortgage!$G$4-Mortgage!$B$38),0)</f>
        <v>-642.9327355095221</v>
      </c>
      <c r="R3" s="20">
        <f>O3+P3+Q3</f>
        <v>100</v>
      </c>
      <c r="S3" s="20">
        <f>P3+Q3</f>
        <v>-476.92307692307691</v>
      </c>
      <c r="T3" s="19">
        <f>IF(N3&gt;0,N3-P3-Q3,0)</f>
        <v>300476.92307692306</v>
      </c>
      <c r="U3" s="19">
        <f>IF(N3&gt;0,O3,0)</f>
        <v>576.92307692307691</v>
      </c>
      <c r="V3" s="19">
        <f>IF(O3&gt;0,S3,0)</f>
        <v>-476.92307692307691</v>
      </c>
      <c r="W3" s="14">
        <v>1</v>
      </c>
      <c r="X3" s="15">
        <f>ROUNDUP((W3/26),0)</f>
        <v>1</v>
      </c>
      <c r="Y3" s="30"/>
    </row>
    <row r="4" spans="1:25" x14ac:dyDescent="0.25">
      <c r="A4" s="19">
        <f>G3</f>
        <v>301190</v>
      </c>
      <c r="B4" s="19">
        <f>IF(A4 &gt; 0,A4*Mortgage!$B$4/12,0)</f>
        <v>1254.9583333333333</v>
      </c>
      <c r="C4" s="19">
        <f>IF(B4 &gt; 0,Mortgage!$B$14-B4,0)</f>
        <v>355.50653570308123</v>
      </c>
      <c r="D4" s="20">
        <f>IF(B4&gt;0,IF(Mortgage!$G$2 = "n", 0,Mortgage!$G$3-Mortgage!$B$19),0)</f>
        <v>-1550.4648690364145</v>
      </c>
      <c r="E4" s="20">
        <f t="shared" ref="E4:E67" si="0">B4+C4+D4</f>
        <v>60</v>
      </c>
      <c r="F4" s="20">
        <f t="shared" ref="F4:F67" si="1">C4+D4</f>
        <v>-1194.9583333333333</v>
      </c>
      <c r="G4" s="19">
        <f t="shared" ref="G4:G67" si="2">IF(A4 &gt; 0,A4-C4-D4,0)</f>
        <v>302384.95833333331</v>
      </c>
      <c r="H4" s="19">
        <f>IF(A4&gt;0,H3+B4,0)</f>
        <v>2504.958333333333</v>
      </c>
      <c r="I4" s="19">
        <f>IF(B4&gt;0,I3+F4,0)</f>
        <v>-2384.958333333333</v>
      </c>
      <c r="J4" s="14">
        <v>2</v>
      </c>
      <c r="K4" s="15">
        <f t="shared" ref="K4:K67" si="3">ROUNDUP((J4/12),0)</f>
        <v>1</v>
      </c>
      <c r="L4" s="30"/>
      <c r="N4" s="19">
        <f>T3</f>
        <v>300476.92307692306</v>
      </c>
      <c r="O4" s="19">
        <f>IF(N4&gt;0,N4*Mortgage!$B$4/26,0)</f>
        <v>577.84023668639054</v>
      </c>
      <c r="P4" s="19">
        <f>IF(O4&gt;0,Mortgage!$B$38-O4,0)</f>
        <v>165.09249882313156</v>
      </c>
      <c r="Q4" s="20">
        <f>IF(P4&gt;0,IF(Mortgage!$G$2 = "n", 0,Mortgage!$G$4-Mortgage!$B$38),0)</f>
        <v>-642.9327355095221</v>
      </c>
      <c r="R4" s="20">
        <f t="shared" ref="R4:R67" si="4">O4+P4+Q4</f>
        <v>100</v>
      </c>
      <c r="S4" s="20">
        <f t="shared" ref="S4:S67" si="5">P4+Q4</f>
        <v>-477.84023668639054</v>
      </c>
      <c r="T4" s="19">
        <f t="shared" ref="T4:T67" si="6">IF(N4&gt;0,N4-P4-Q4,0)</f>
        <v>300954.76331360947</v>
      </c>
      <c r="U4" s="19">
        <f>IF(N4&gt;0,U3+O4,0)</f>
        <v>1154.7633136094673</v>
      </c>
      <c r="V4" s="19">
        <f>IF(O4&gt;0,V3+S4,0)</f>
        <v>-954.76331360946745</v>
      </c>
      <c r="W4" s="14">
        <v>2</v>
      </c>
      <c r="X4" s="15">
        <f t="shared" ref="X4:X67" si="7">ROUNDUP((W4/26),0)</f>
        <v>1</v>
      </c>
      <c r="Y4" s="30"/>
    </row>
    <row r="5" spans="1:25" x14ac:dyDescent="0.25">
      <c r="A5" s="19">
        <f>G4</f>
        <v>302384.95833333331</v>
      </c>
      <c r="B5" s="19">
        <f>IF(A5 &gt; 0,A5*Mortgage!$B$4/12,0)</f>
        <v>1259.937326388889</v>
      </c>
      <c r="C5" s="19">
        <f>IF(B5 &gt; 0,Mortgage!$B$14-B5,0)</f>
        <v>350.52754264752548</v>
      </c>
      <c r="D5" s="20">
        <f>IF(B5&gt;0,IF(Mortgage!$G$2 = "n", 0,Mortgage!$G$3-Mortgage!$B$19),0)</f>
        <v>-1550.4648690364145</v>
      </c>
      <c r="E5" s="20">
        <f t="shared" si="0"/>
        <v>60</v>
      </c>
      <c r="F5" s="20">
        <f t="shared" si="1"/>
        <v>-1199.937326388889</v>
      </c>
      <c r="G5" s="19">
        <f t="shared" si="2"/>
        <v>303584.89565972221</v>
      </c>
      <c r="H5" s="19">
        <f t="shared" ref="H5:H68" si="8">IF(A5&gt;0,H4+B5,0)</f>
        <v>3764.8956597222223</v>
      </c>
      <c r="I5" s="19">
        <f t="shared" ref="I5:I68" si="9">IF(B5&gt;0,I4+F5,0)</f>
        <v>-3584.8956597222223</v>
      </c>
      <c r="J5" s="14">
        <v>3</v>
      </c>
      <c r="K5" s="15">
        <f t="shared" si="3"/>
        <v>1</v>
      </c>
      <c r="L5" s="30"/>
      <c r="N5" s="19">
        <f>T4</f>
        <v>300954.76331360947</v>
      </c>
      <c r="O5" s="19">
        <f>IF(N5&gt;0,N5*Mortgage!$B$4/26,0)</f>
        <v>578.75916021847979</v>
      </c>
      <c r="P5" s="19">
        <f>IF(O5&gt;0,Mortgage!$B$38-O5,0)</f>
        <v>164.17357529104231</v>
      </c>
      <c r="Q5" s="20">
        <f>IF(P5&gt;0,IF(Mortgage!$G$2 = "n", 0,Mortgage!$G$4-Mortgage!$B$38),0)</f>
        <v>-642.9327355095221</v>
      </c>
      <c r="R5" s="20">
        <f t="shared" si="4"/>
        <v>100</v>
      </c>
      <c r="S5" s="20">
        <f t="shared" si="5"/>
        <v>-478.75916021847979</v>
      </c>
      <c r="T5" s="19">
        <f t="shared" si="6"/>
        <v>301433.52247382794</v>
      </c>
      <c r="U5" s="19">
        <f t="shared" ref="U5:U68" si="10">IF(N5&gt;0,U4+O5,0)</f>
        <v>1733.5224738279471</v>
      </c>
      <c r="V5" s="19">
        <f t="shared" ref="V5:V68" si="11">IF(O5&gt;0,V4+S5,0)</f>
        <v>-1433.5224738279471</v>
      </c>
      <c r="W5" s="14">
        <v>3</v>
      </c>
      <c r="X5" s="15">
        <f t="shared" si="7"/>
        <v>1</v>
      </c>
      <c r="Y5" s="30"/>
    </row>
    <row r="6" spans="1:25" x14ac:dyDescent="0.25">
      <c r="A6" s="19">
        <f t="shared" ref="A6:A15" si="12">G5</f>
        <v>303584.89565972221</v>
      </c>
      <c r="B6" s="19">
        <f>IF(A6 &gt; 0,A6*Mortgage!$B$4/12,0)</f>
        <v>1264.9370652488426</v>
      </c>
      <c r="C6" s="19">
        <f>IF(B6 &gt; 0,Mortgage!$B$14-B6,0)</f>
        <v>345.52780378757188</v>
      </c>
      <c r="D6" s="20">
        <f>IF(B6&gt;0,IF(Mortgage!$G$2 = "n", 0,Mortgage!$G$3-Mortgage!$B$19),0)</f>
        <v>-1550.4648690364145</v>
      </c>
      <c r="E6" s="20">
        <f t="shared" si="0"/>
        <v>60</v>
      </c>
      <c r="F6" s="20">
        <f t="shared" si="1"/>
        <v>-1204.9370652488426</v>
      </c>
      <c r="G6" s="19">
        <f t="shared" si="2"/>
        <v>304789.83272497106</v>
      </c>
      <c r="H6" s="19">
        <f t="shared" si="8"/>
        <v>5029.8327249710646</v>
      </c>
      <c r="I6" s="19">
        <f t="shared" si="9"/>
        <v>-4789.8327249710646</v>
      </c>
      <c r="J6" s="14">
        <v>4</v>
      </c>
      <c r="K6" s="15">
        <f t="shared" si="3"/>
        <v>1</v>
      </c>
      <c r="L6" s="30"/>
      <c r="N6" s="19">
        <f t="shared" ref="N6:N15" si="13">T5</f>
        <v>301433.52247382794</v>
      </c>
      <c r="O6" s="19">
        <f>IF(N6&gt;0,N6*Mortgage!$B$4/26,0)</f>
        <v>579.67985091120761</v>
      </c>
      <c r="P6" s="19">
        <f>IF(O6&gt;0,Mortgage!$B$38-O6,0)</f>
        <v>163.25288459831449</v>
      </c>
      <c r="Q6" s="20">
        <f>IF(P6&gt;0,IF(Mortgage!$G$2 = "n", 0,Mortgage!$G$4-Mortgage!$B$38),0)</f>
        <v>-642.9327355095221</v>
      </c>
      <c r="R6" s="20">
        <f t="shared" si="4"/>
        <v>100</v>
      </c>
      <c r="S6" s="20">
        <f t="shared" si="5"/>
        <v>-479.67985091120761</v>
      </c>
      <c r="T6" s="19">
        <f t="shared" si="6"/>
        <v>301913.20232473913</v>
      </c>
      <c r="U6" s="19">
        <f t="shared" si="10"/>
        <v>2313.2023247391548</v>
      </c>
      <c r="V6" s="19">
        <f t="shared" si="11"/>
        <v>-1913.2023247391548</v>
      </c>
      <c r="W6" s="14">
        <v>4</v>
      </c>
      <c r="X6" s="15">
        <f t="shared" si="7"/>
        <v>1</v>
      </c>
      <c r="Y6" s="30"/>
    </row>
    <row r="7" spans="1:25" x14ac:dyDescent="0.25">
      <c r="A7" s="19">
        <f t="shared" si="12"/>
        <v>304789.83272497106</v>
      </c>
      <c r="B7" s="19">
        <f>IF(A7 &gt; 0,A7*Mortgage!$B$4/12,0)</f>
        <v>1269.9576363540461</v>
      </c>
      <c r="C7" s="19">
        <f>IF(B7 &gt; 0,Mortgage!$B$14-B7,0)</f>
        <v>340.50723268236834</v>
      </c>
      <c r="D7" s="20">
        <f>IF(B7&gt;0,IF(Mortgage!$G$2 = "n", 0,Mortgage!$G$3-Mortgage!$B$19),0)</f>
        <v>-1550.4648690364145</v>
      </c>
      <c r="E7" s="20">
        <f t="shared" si="0"/>
        <v>60</v>
      </c>
      <c r="F7" s="20">
        <f t="shared" si="1"/>
        <v>-1209.9576363540461</v>
      </c>
      <c r="G7" s="19">
        <f t="shared" si="2"/>
        <v>305999.79036132508</v>
      </c>
      <c r="H7" s="19">
        <f t="shared" si="8"/>
        <v>6299.790361325111</v>
      </c>
      <c r="I7" s="19">
        <f t="shared" si="9"/>
        <v>-5999.790361325111</v>
      </c>
      <c r="J7" s="14">
        <v>5</v>
      </c>
      <c r="K7" s="15">
        <f t="shared" si="3"/>
        <v>1</v>
      </c>
      <c r="L7" s="30"/>
      <c r="N7" s="19">
        <f t="shared" si="13"/>
        <v>301913.20232473913</v>
      </c>
      <c r="O7" s="19">
        <f>IF(N7&gt;0,N7*Mortgage!$B$4/26,0)</f>
        <v>580.60231216295983</v>
      </c>
      <c r="P7" s="19">
        <f>IF(O7&gt;0,Mortgage!$B$38-O7,0)</f>
        <v>162.33042334656227</v>
      </c>
      <c r="Q7" s="20">
        <f>IF(P7&gt;0,IF(Mortgage!$G$2 = "n", 0,Mortgage!$G$4-Mortgage!$B$38),0)</f>
        <v>-642.9327355095221</v>
      </c>
      <c r="R7" s="20">
        <f t="shared" si="4"/>
        <v>100</v>
      </c>
      <c r="S7" s="20">
        <f t="shared" si="5"/>
        <v>-480.60231216295983</v>
      </c>
      <c r="T7" s="19">
        <f t="shared" si="6"/>
        <v>302393.80463690212</v>
      </c>
      <c r="U7" s="19">
        <f t="shared" si="10"/>
        <v>2893.8046369021149</v>
      </c>
      <c r="V7" s="19">
        <f t="shared" si="11"/>
        <v>-2393.8046369021149</v>
      </c>
      <c r="W7" s="14">
        <v>5</v>
      </c>
      <c r="X7" s="15">
        <f t="shared" si="7"/>
        <v>1</v>
      </c>
      <c r="Y7" s="30"/>
    </row>
    <row r="8" spans="1:25" x14ac:dyDescent="0.25">
      <c r="A8" s="19">
        <f t="shared" si="12"/>
        <v>305999.79036132508</v>
      </c>
      <c r="B8" s="19">
        <f>IF(A8 &gt; 0,A8*Mortgage!$B$4/12,0)</f>
        <v>1274.9991265055212</v>
      </c>
      <c r="C8" s="19">
        <f>IF(B8 &gt; 0,Mortgage!$B$14-B8,0)</f>
        <v>335.46574253089329</v>
      </c>
      <c r="D8" s="20">
        <f>IF(B8&gt;0,IF(Mortgage!$G$2 = "n", 0,Mortgage!$G$3-Mortgage!$B$19),0)</f>
        <v>-1550.4648690364145</v>
      </c>
      <c r="E8" s="20">
        <f t="shared" si="0"/>
        <v>60</v>
      </c>
      <c r="F8" s="20">
        <f t="shared" si="1"/>
        <v>-1214.9991265055212</v>
      </c>
      <c r="G8" s="19">
        <f t="shared" si="2"/>
        <v>307214.7894878306</v>
      </c>
      <c r="H8" s="19">
        <f t="shared" si="8"/>
        <v>7574.7894878306324</v>
      </c>
      <c r="I8" s="19">
        <f t="shared" si="9"/>
        <v>-7214.7894878306324</v>
      </c>
      <c r="J8" s="14">
        <v>6</v>
      </c>
      <c r="K8" s="15">
        <f t="shared" si="3"/>
        <v>1</v>
      </c>
      <c r="L8" s="30"/>
      <c r="N8" s="19">
        <f t="shared" si="13"/>
        <v>302393.80463690212</v>
      </c>
      <c r="O8" s="19">
        <f>IF(N8&gt;0,N8*Mortgage!$B$4/26,0)</f>
        <v>581.52654737865794</v>
      </c>
      <c r="P8" s="19">
        <f>IF(O8&gt;0,Mortgage!$B$38-O8,0)</f>
        <v>161.40618813086417</v>
      </c>
      <c r="Q8" s="20">
        <f>IF(P8&gt;0,IF(Mortgage!$G$2 = "n", 0,Mortgage!$G$4-Mortgage!$B$38),0)</f>
        <v>-642.9327355095221</v>
      </c>
      <c r="R8" s="20">
        <f t="shared" si="4"/>
        <v>100</v>
      </c>
      <c r="S8" s="20">
        <f t="shared" si="5"/>
        <v>-481.52654737865794</v>
      </c>
      <c r="T8" s="19">
        <f t="shared" si="6"/>
        <v>302875.3311842808</v>
      </c>
      <c r="U8" s="19">
        <f t="shared" si="10"/>
        <v>3475.331184280773</v>
      </c>
      <c r="V8" s="19">
        <f t="shared" si="11"/>
        <v>-2875.331184280773</v>
      </c>
      <c r="W8" s="14">
        <v>6</v>
      </c>
      <c r="X8" s="15">
        <f t="shared" si="7"/>
        <v>1</v>
      </c>
      <c r="Y8" s="30"/>
    </row>
    <row r="9" spans="1:25" x14ac:dyDescent="0.25">
      <c r="A9" s="19">
        <f t="shared" si="12"/>
        <v>307214.7894878306</v>
      </c>
      <c r="B9" s="19">
        <f>IF(A9 &gt; 0,A9*Mortgage!$B$4/12,0)</f>
        <v>1280.0616228659608</v>
      </c>
      <c r="C9" s="19">
        <f>IF(B9 &gt; 0,Mortgage!$B$14-B9,0)</f>
        <v>330.40324617045371</v>
      </c>
      <c r="D9" s="20">
        <f>IF(B9&gt;0,IF(Mortgage!$G$2 = "n", 0,Mortgage!$G$3-Mortgage!$B$19),0)</f>
        <v>-1550.4648690364145</v>
      </c>
      <c r="E9" s="20">
        <f t="shared" si="0"/>
        <v>60</v>
      </c>
      <c r="F9" s="20">
        <f t="shared" si="1"/>
        <v>-1220.0616228659608</v>
      </c>
      <c r="G9" s="19">
        <f t="shared" si="2"/>
        <v>308434.85111069656</v>
      </c>
      <c r="H9" s="19">
        <f t="shared" si="8"/>
        <v>8854.8511106965925</v>
      </c>
      <c r="I9" s="19">
        <f t="shared" si="9"/>
        <v>-8434.8511106965925</v>
      </c>
      <c r="J9" s="14">
        <v>7</v>
      </c>
      <c r="K9" s="15">
        <f t="shared" si="3"/>
        <v>1</v>
      </c>
      <c r="L9" s="31"/>
      <c r="N9" s="19">
        <f t="shared" si="13"/>
        <v>302875.3311842808</v>
      </c>
      <c r="O9" s="19">
        <f>IF(N9&gt;0,N9*Mortgage!$B$4/26,0)</f>
        <v>582.45255996977073</v>
      </c>
      <c r="P9" s="19">
        <f>IF(O9&gt;0,Mortgage!$B$38-O9,0)</f>
        <v>160.48017553975137</v>
      </c>
      <c r="Q9" s="20">
        <f>IF(P9&gt;0,IF(Mortgage!$G$2 = "n", 0,Mortgage!$G$4-Mortgage!$B$38),0)</f>
        <v>-642.9327355095221</v>
      </c>
      <c r="R9" s="20">
        <f t="shared" si="4"/>
        <v>100</v>
      </c>
      <c r="S9" s="20">
        <f t="shared" si="5"/>
        <v>-482.45255996977073</v>
      </c>
      <c r="T9" s="19">
        <f t="shared" si="6"/>
        <v>303357.7837442506</v>
      </c>
      <c r="U9" s="19">
        <f t="shared" si="10"/>
        <v>4057.7837442505438</v>
      </c>
      <c r="V9" s="19">
        <f t="shared" si="11"/>
        <v>-3357.7837442505438</v>
      </c>
      <c r="W9" s="14">
        <v>7</v>
      </c>
      <c r="X9" s="15">
        <f t="shared" si="7"/>
        <v>1</v>
      </c>
      <c r="Y9" s="30"/>
    </row>
    <row r="10" spans="1:25" x14ac:dyDescent="0.25">
      <c r="A10" s="19">
        <f t="shared" si="12"/>
        <v>308434.85111069656</v>
      </c>
      <c r="B10" s="19">
        <f>IF(A10 &gt; 0,A10*Mortgage!$B$4/12,0)</f>
        <v>1285.1452129612358</v>
      </c>
      <c r="C10" s="19">
        <f>IF(B10 &gt; 0,Mortgage!$B$14-B10,0)</f>
        <v>325.31965607517873</v>
      </c>
      <c r="D10" s="20">
        <f>IF(B10&gt;0,IF(Mortgage!$G$2 = "n", 0,Mortgage!$G$3-Mortgage!$B$19),0)</f>
        <v>-1550.4648690364145</v>
      </c>
      <c r="E10" s="20">
        <f t="shared" si="0"/>
        <v>60</v>
      </c>
      <c r="F10" s="20">
        <f t="shared" si="1"/>
        <v>-1225.1452129612358</v>
      </c>
      <c r="G10" s="19">
        <f t="shared" si="2"/>
        <v>309659.9963236578</v>
      </c>
      <c r="H10" s="19">
        <f t="shared" si="8"/>
        <v>10139.996323657828</v>
      </c>
      <c r="I10" s="19">
        <f t="shared" si="9"/>
        <v>-9659.9963236578278</v>
      </c>
      <c r="J10" s="14">
        <v>8</v>
      </c>
      <c r="K10" s="15">
        <f t="shared" si="3"/>
        <v>1</v>
      </c>
      <c r="L10" s="31"/>
      <c r="N10" s="19">
        <f t="shared" si="13"/>
        <v>303357.7837442506</v>
      </c>
      <c r="O10" s="19">
        <f>IF(N10&gt;0,N10*Mortgage!$B$4/26,0)</f>
        <v>583.38035335432812</v>
      </c>
      <c r="P10" s="19">
        <f>IF(O10&gt;0,Mortgage!$B$38-O10,0)</f>
        <v>159.55238215519398</v>
      </c>
      <c r="Q10" s="20">
        <f>IF(P10&gt;0,IF(Mortgage!$G$2 = "n", 0,Mortgage!$G$4-Mortgage!$B$38),0)</f>
        <v>-642.9327355095221</v>
      </c>
      <c r="R10" s="20">
        <f t="shared" si="4"/>
        <v>100</v>
      </c>
      <c r="S10" s="20">
        <f t="shared" si="5"/>
        <v>-483.38035335432812</v>
      </c>
      <c r="T10" s="19">
        <f t="shared" si="6"/>
        <v>303841.16409760492</v>
      </c>
      <c r="U10" s="19">
        <f t="shared" si="10"/>
        <v>4641.164097604872</v>
      </c>
      <c r="V10" s="19">
        <f t="shared" si="11"/>
        <v>-3841.164097604872</v>
      </c>
      <c r="W10" s="14">
        <v>8</v>
      </c>
      <c r="X10" s="15">
        <f t="shared" si="7"/>
        <v>1</v>
      </c>
      <c r="Y10" s="30"/>
    </row>
    <row r="11" spans="1:25" x14ac:dyDescent="0.25">
      <c r="A11" s="19">
        <f t="shared" si="12"/>
        <v>309659.9963236578</v>
      </c>
      <c r="B11" s="19">
        <f>IF(A11 &gt; 0,A11*Mortgage!$B$4/12,0)</f>
        <v>1290.2499846819076</v>
      </c>
      <c r="C11" s="19">
        <f>IF(B11 &gt; 0,Mortgage!$B$14-B11,0)</f>
        <v>320.21488435450692</v>
      </c>
      <c r="D11" s="20">
        <f>IF(B11&gt;0,IF(Mortgage!$G$2 = "n", 0,Mortgage!$G$3-Mortgage!$B$19),0)</f>
        <v>-1550.4648690364145</v>
      </c>
      <c r="E11" s="20">
        <f t="shared" si="0"/>
        <v>60</v>
      </c>
      <c r="F11" s="20">
        <f t="shared" si="1"/>
        <v>-1230.2499846819076</v>
      </c>
      <c r="G11" s="19">
        <f t="shared" si="2"/>
        <v>310890.2463083397</v>
      </c>
      <c r="H11" s="19">
        <f t="shared" si="8"/>
        <v>11430.246308339736</v>
      </c>
      <c r="I11" s="19">
        <f t="shared" si="9"/>
        <v>-10890.246308339736</v>
      </c>
      <c r="J11" s="14">
        <v>9</v>
      </c>
      <c r="K11" s="15">
        <f t="shared" si="3"/>
        <v>1</v>
      </c>
      <c r="L11" s="31"/>
      <c r="N11" s="19">
        <f t="shared" si="13"/>
        <v>303841.16409760492</v>
      </c>
      <c r="O11" s="19">
        <f>IF(N11&gt;0,N11*Mortgage!$B$4/26,0)</f>
        <v>584.30993095693259</v>
      </c>
      <c r="P11" s="19">
        <f>IF(O11&gt;0,Mortgage!$B$38-O11,0)</f>
        <v>158.62280455258951</v>
      </c>
      <c r="Q11" s="20">
        <f>IF(P11&gt;0,IF(Mortgage!$G$2 = "n", 0,Mortgage!$G$4-Mortgage!$B$38),0)</f>
        <v>-642.9327355095221</v>
      </c>
      <c r="R11" s="20">
        <f t="shared" si="4"/>
        <v>100</v>
      </c>
      <c r="S11" s="20">
        <f t="shared" si="5"/>
        <v>-484.30993095693259</v>
      </c>
      <c r="T11" s="19">
        <f t="shared" si="6"/>
        <v>304325.47402856185</v>
      </c>
      <c r="U11" s="19">
        <f t="shared" si="10"/>
        <v>5225.4740285618045</v>
      </c>
      <c r="V11" s="19">
        <f t="shared" si="11"/>
        <v>-4325.4740285618045</v>
      </c>
      <c r="W11" s="14">
        <v>9</v>
      </c>
      <c r="X11" s="15">
        <f t="shared" si="7"/>
        <v>1</v>
      </c>
      <c r="Y11" s="30"/>
    </row>
    <row r="12" spans="1:25" x14ac:dyDescent="0.25">
      <c r="A12" s="19">
        <f t="shared" si="12"/>
        <v>310890.2463083397</v>
      </c>
      <c r="B12" s="19">
        <f>IF(A12 &gt; 0,A12*Mortgage!$B$4/12,0)</f>
        <v>1295.3760262847488</v>
      </c>
      <c r="C12" s="19">
        <f>IF(B12 &gt; 0,Mortgage!$B$14-B12,0)</f>
        <v>315.08884275166565</v>
      </c>
      <c r="D12" s="20">
        <f>IF(B12&gt;0,IF(Mortgage!$G$2 = "n", 0,Mortgage!$G$3-Mortgage!$B$19),0)</f>
        <v>-1550.4648690364145</v>
      </c>
      <c r="E12" s="20">
        <f t="shared" si="0"/>
        <v>60</v>
      </c>
      <c r="F12" s="20">
        <f t="shared" si="1"/>
        <v>-1235.3760262847488</v>
      </c>
      <c r="G12" s="19">
        <f t="shared" si="2"/>
        <v>312125.62233462441</v>
      </c>
      <c r="H12" s="19">
        <f t="shared" si="8"/>
        <v>12725.622334624484</v>
      </c>
      <c r="I12" s="19">
        <f t="shared" si="9"/>
        <v>-12125.622334624484</v>
      </c>
      <c r="J12" s="14">
        <v>10</v>
      </c>
      <c r="K12" s="15">
        <f t="shared" si="3"/>
        <v>1</v>
      </c>
      <c r="L12" s="31"/>
      <c r="N12" s="19">
        <f t="shared" si="13"/>
        <v>304325.47402856185</v>
      </c>
      <c r="O12" s="19">
        <f>IF(N12&gt;0,N12*Mortgage!$B$4/26,0)</f>
        <v>585.24129620877284</v>
      </c>
      <c r="P12" s="19">
        <f>IF(O12&gt;0,Mortgage!$B$38-O12,0)</f>
        <v>157.69143930074927</v>
      </c>
      <c r="Q12" s="20">
        <f>IF(P12&gt;0,IF(Mortgage!$G$2 = "n", 0,Mortgage!$G$4-Mortgage!$B$38),0)</f>
        <v>-642.9327355095221</v>
      </c>
      <c r="R12" s="20">
        <f t="shared" si="4"/>
        <v>100</v>
      </c>
      <c r="S12" s="20">
        <f t="shared" si="5"/>
        <v>-485.24129620877284</v>
      </c>
      <c r="T12" s="19">
        <f t="shared" si="6"/>
        <v>304810.7153247706</v>
      </c>
      <c r="U12" s="19">
        <f t="shared" si="10"/>
        <v>5810.7153247705774</v>
      </c>
      <c r="V12" s="19">
        <f t="shared" si="11"/>
        <v>-4810.7153247705774</v>
      </c>
      <c r="W12" s="14">
        <v>10</v>
      </c>
      <c r="X12" s="15">
        <f t="shared" si="7"/>
        <v>1</v>
      </c>
      <c r="Y12" s="30"/>
    </row>
    <row r="13" spans="1:25" x14ac:dyDescent="0.25">
      <c r="A13" s="19">
        <f t="shared" si="12"/>
        <v>312125.62233462441</v>
      </c>
      <c r="B13" s="19">
        <f>IF(A13 &gt; 0,A13*Mortgage!$B$4/12,0)</f>
        <v>1300.5234263942684</v>
      </c>
      <c r="C13" s="19">
        <f>IF(B13 &gt; 0,Mortgage!$B$14-B13,0)</f>
        <v>309.94144264214606</v>
      </c>
      <c r="D13" s="20">
        <f>IF(B13&gt;0,IF(Mortgage!$G$2 = "n", 0,Mortgage!$G$3-Mortgage!$B$19),0)</f>
        <v>-1550.4648690364145</v>
      </c>
      <c r="E13" s="20">
        <f t="shared" si="0"/>
        <v>60</v>
      </c>
      <c r="F13" s="20">
        <f t="shared" si="1"/>
        <v>-1240.5234263942684</v>
      </c>
      <c r="G13" s="19">
        <f t="shared" si="2"/>
        <v>313366.14576101868</v>
      </c>
      <c r="H13" s="19">
        <f t="shared" si="8"/>
        <v>14026.145761018754</v>
      </c>
      <c r="I13" s="19">
        <f t="shared" si="9"/>
        <v>-13366.145761018754</v>
      </c>
      <c r="J13" s="14">
        <v>11</v>
      </c>
      <c r="K13" s="15">
        <f t="shared" si="3"/>
        <v>1</v>
      </c>
      <c r="L13" s="31"/>
      <c r="N13" s="19">
        <f t="shared" si="13"/>
        <v>304810.7153247706</v>
      </c>
      <c r="O13" s="19">
        <f>IF(N13&gt;0,N13*Mortgage!$B$4/26,0)</f>
        <v>586.17445254763584</v>
      </c>
      <c r="P13" s="19">
        <f>IF(O13&gt;0,Mortgage!$B$38-O13,0)</f>
        <v>156.75828296188627</v>
      </c>
      <c r="Q13" s="20">
        <f>IF(P13&gt;0,IF(Mortgage!$G$2 = "n", 0,Mortgage!$G$4-Mortgage!$B$38),0)</f>
        <v>-642.9327355095221</v>
      </c>
      <c r="R13" s="20">
        <f t="shared" si="4"/>
        <v>100</v>
      </c>
      <c r="S13" s="20">
        <f t="shared" si="5"/>
        <v>-486.17445254763584</v>
      </c>
      <c r="T13" s="19">
        <f t="shared" si="6"/>
        <v>305296.88977731823</v>
      </c>
      <c r="U13" s="19">
        <f t="shared" si="10"/>
        <v>6396.8897773182134</v>
      </c>
      <c r="V13" s="19">
        <f t="shared" si="11"/>
        <v>-5296.8897773182134</v>
      </c>
      <c r="W13" s="14">
        <v>11</v>
      </c>
      <c r="X13" s="15">
        <f t="shared" si="7"/>
        <v>1</v>
      </c>
      <c r="Y13" s="30"/>
    </row>
    <row r="14" spans="1:25" x14ac:dyDescent="0.25">
      <c r="A14" s="19">
        <f t="shared" si="12"/>
        <v>313366.14576101868</v>
      </c>
      <c r="B14" s="19">
        <f>IF(A14 &gt; 0,A14*Mortgage!$B$4/12,0)</f>
        <v>1305.6922740042446</v>
      </c>
      <c r="C14" s="19">
        <f>IF(B14 &gt; 0,Mortgage!$B$14-B14,0)</f>
        <v>304.77259503216987</v>
      </c>
      <c r="D14" s="20">
        <f>IF(B14&gt;0,IF(Mortgage!$G$2 = "n", 0,Mortgage!$G$3-Mortgage!$B$19),0)</f>
        <v>-1550.4648690364145</v>
      </c>
      <c r="E14" s="20">
        <f t="shared" si="0"/>
        <v>60</v>
      </c>
      <c r="F14" s="20">
        <f t="shared" si="1"/>
        <v>-1245.6922740042446</v>
      </c>
      <c r="G14" s="19">
        <f t="shared" si="2"/>
        <v>314611.8380350229</v>
      </c>
      <c r="H14" s="19">
        <f t="shared" si="8"/>
        <v>15331.838035022998</v>
      </c>
      <c r="I14" s="19">
        <f t="shared" si="9"/>
        <v>-14611.838035022998</v>
      </c>
      <c r="J14" s="14">
        <v>12</v>
      </c>
      <c r="K14" s="15">
        <f t="shared" si="3"/>
        <v>1</v>
      </c>
      <c r="L14" s="31"/>
      <c r="N14" s="19">
        <f t="shared" si="13"/>
        <v>305296.88977731823</v>
      </c>
      <c r="O14" s="19">
        <f>IF(N14&gt;0,N14*Mortgage!$B$4/26,0)</f>
        <v>587.10940341791968</v>
      </c>
      <c r="P14" s="19">
        <f>IF(O14&gt;0,Mortgage!$B$38-O14,0)</f>
        <v>155.82333209160242</v>
      </c>
      <c r="Q14" s="20">
        <f>IF(P14&gt;0,IF(Mortgage!$G$2 = "n", 0,Mortgage!$G$4-Mortgage!$B$38),0)</f>
        <v>-642.9327355095221</v>
      </c>
      <c r="R14" s="20">
        <f t="shared" si="4"/>
        <v>100</v>
      </c>
      <c r="S14" s="20">
        <f t="shared" si="5"/>
        <v>-487.10940341791968</v>
      </c>
      <c r="T14" s="19">
        <f t="shared" si="6"/>
        <v>305783.99918073614</v>
      </c>
      <c r="U14" s="19">
        <f t="shared" si="10"/>
        <v>6983.999180736133</v>
      </c>
      <c r="V14" s="19">
        <f t="shared" si="11"/>
        <v>-5783.999180736133</v>
      </c>
      <c r="W14" s="14">
        <v>12</v>
      </c>
      <c r="X14" s="15">
        <f t="shared" si="7"/>
        <v>1</v>
      </c>
      <c r="Y14" s="30"/>
    </row>
    <row r="15" spans="1:25" x14ac:dyDescent="0.25">
      <c r="A15" s="19">
        <f t="shared" si="12"/>
        <v>314611.8380350229</v>
      </c>
      <c r="B15" s="19">
        <f>IF(A15 &gt; 0,A15*Mortgage!$B$4/12,0)</f>
        <v>1310.8826584792621</v>
      </c>
      <c r="C15" s="19">
        <f>IF(B15 &gt; 0,Mortgage!$B$14-B15,0)</f>
        <v>299.58221055715239</v>
      </c>
      <c r="D15" s="20">
        <f>IF(B15&gt;0,IF(Mortgage!$G$2 = "n", 0,Mortgage!$G$3-Mortgage!$B$19),0)</f>
        <v>-1550.4648690364145</v>
      </c>
      <c r="E15" s="20">
        <f t="shared" si="0"/>
        <v>60</v>
      </c>
      <c r="F15" s="20">
        <f t="shared" si="1"/>
        <v>-1250.8826584792621</v>
      </c>
      <c r="G15" s="19">
        <f t="shared" si="2"/>
        <v>315862.72069350217</v>
      </c>
      <c r="H15" s="19">
        <f t="shared" si="8"/>
        <v>16642.720693502259</v>
      </c>
      <c r="I15" s="19">
        <f t="shared" si="9"/>
        <v>-15862.72069350226</v>
      </c>
      <c r="J15" s="14">
        <v>13</v>
      </c>
      <c r="K15" s="15">
        <f t="shared" si="3"/>
        <v>2</v>
      </c>
      <c r="L15" s="30"/>
      <c r="N15" s="19">
        <f t="shared" si="13"/>
        <v>305783.99918073614</v>
      </c>
      <c r="O15" s="19">
        <f>IF(N15&gt;0,N15*Mortgage!$B$4/26,0)</f>
        <v>588.04615227064642</v>
      </c>
      <c r="P15" s="19">
        <f>IF(O15&gt;0,Mortgage!$B$38-O15,0)</f>
        <v>154.88658323887569</v>
      </c>
      <c r="Q15" s="20">
        <f>IF(P15&gt;0,IF(Mortgage!$G$2 = "n", 0,Mortgage!$G$4-Mortgage!$B$38),0)</f>
        <v>-642.9327355095221</v>
      </c>
      <c r="R15" s="20">
        <f t="shared" si="4"/>
        <v>100</v>
      </c>
      <c r="S15" s="20">
        <f t="shared" si="5"/>
        <v>-488.04615227064642</v>
      </c>
      <c r="T15" s="19">
        <f t="shared" si="6"/>
        <v>306272.04533300677</v>
      </c>
      <c r="U15" s="19">
        <f t="shared" si="10"/>
        <v>7572.0453330067794</v>
      </c>
      <c r="V15" s="19">
        <f t="shared" si="11"/>
        <v>-6272.0453330067794</v>
      </c>
      <c r="W15" s="14">
        <v>13</v>
      </c>
      <c r="X15" s="15">
        <f t="shared" si="7"/>
        <v>1</v>
      </c>
      <c r="Y15" s="30"/>
    </row>
    <row r="16" spans="1:25" x14ac:dyDescent="0.25">
      <c r="A16" s="19">
        <f>G15</f>
        <v>315862.72069350217</v>
      </c>
      <c r="B16" s="19">
        <f>IF(A16 &gt; 0,A16*Mortgage!$B$4/12,0)</f>
        <v>1316.0946695562591</v>
      </c>
      <c r="C16" s="19">
        <f>IF(B16 &gt; 0,Mortgage!$B$14-B16,0)</f>
        <v>294.37019948015541</v>
      </c>
      <c r="D16" s="20">
        <f>IF(B16&gt;0,IF(Mortgage!$G$2 = "n", 0,Mortgage!$G$3-Mortgage!$B$19),0)</f>
        <v>-1550.4648690364145</v>
      </c>
      <c r="E16" s="20">
        <f t="shared" si="0"/>
        <v>60</v>
      </c>
      <c r="F16" s="20">
        <f t="shared" si="1"/>
        <v>-1256.0946695562591</v>
      </c>
      <c r="G16" s="19">
        <f t="shared" si="2"/>
        <v>317118.81536305841</v>
      </c>
      <c r="H16" s="19">
        <f t="shared" si="8"/>
        <v>17958.815363058518</v>
      </c>
      <c r="I16" s="19">
        <f t="shared" si="9"/>
        <v>-17118.815363058518</v>
      </c>
      <c r="J16" s="14">
        <v>14</v>
      </c>
      <c r="K16" s="15">
        <f t="shared" si="3"/>
        <v>2</v>
      </c>
      <c r="L16" s="30"/>
      <c r="N16" s="19">
        <f>T15</f>
        <v>306272.04533300677</v>
      </c>
      <c r="O16" s="19">
        <f>IF(N16&gt;0,N16*Mortgage!$B$4/26,0)</f>
        <v>588.98470256347457</v>
      </c>
      <c r="P16" s="19">
        <f>IF(O16&gt;0,Mortgage!$B$38-O16,0)</f>
        <v>153.94803294604753</v>
      </c>
      <c r="Q16" s="20">
        <f>IF(P16&gt;0,IF(Mortgage!$G$2 = "n", 0,Mortgage!$G$4-Mortgage!$B$38),0)</f>
        <v>-642.9327355095221</v>
      </c>
      <c r="R16" s="20">
        <f t="shared" si="4"/>
        <v>100</v>
      </c>
      <c r="S16" s="20">
        <f t="shared" si="5"/>
        <v>-488.98470256347457</v>
      </c>
      <c r="T16" s="19">
        <f t="shared" si="6"/>
        <v>306761.03003557026</v>
      </c>
      <c r="U16" s="19">
        <f t="shared" si="10"/>
        <v>8161.0300355702539</v>
      </c>
      <c r="V16" s="19">
        <f t="shared" si="11"/>
        <v>-6761.0300355702539</v>
      </c>
      <c r="W16" s="14">
        <v>14</v>
      </c>
      <c r="X16" s="15">
        <f t="shared" si="7"/>
        <v>1</v>
      </c>
      <c r="Y16" s="31"/>
    </row>
    <row r="17" spans="1:25" x14ac:dyDescent="0.25">
      <c r="A17" s="19">
        <f t="shared" ref="A17:A27" si="14">G16</f>
        <v>317118.81536305841</v>
      </c>
      <c r="B17" s="19">
        <f>IF(A17 &gt; 0,A17*Mortgage!$B$4/12,0)</f>
        <v>1321.3283973460768</v>
      </c>
      <c r="C17" s="19">
        <f>IF(B17 &gt; 0,Mortgage!$B$14-B17,0)</f>
        <v>289.13647169033766</v>
      </c>
      <c r="D17" s="20">
        <f>IF(B17&gt;0,IF(Mortgage!$G$2 = "n", 0,Mortgage!$G$3-Mortgage!$B$19),0)</f>
        <v>-1550.4648690364145</v>
      </c>
      <c r="E17" s="20">
        <f t="shared" si="0"/>
        <v>60</v>
      </c>
      <c r="F17" s="20">
        <f t="shared" si="1"/>
        <v>-1261.3283973460768</v>
      </c>
      <c r="G17" s="19">
        <f t="shared" si="2"/>
        <v>318380.14376040449</v>
      </c>
      <c r="H17" s="19">
        <f t="shared" si="8"/>
        <v>19280.143760404597</v>
      </c>
      <c r="I17" s="19">
        <f t="shared" si="9"/>
        <v>-18380.143760404597</v>
      </c>
      <c r="J17" s="14">
        <v>15</v>
      </c>
      <c r="K17" s="15">
        <f t="shared" si="3"/>
        <v>2</v>
      </c>
      <c r="L17" s="30"/>
      <c r="N17" s="19">
        <f t="shared" ref="N17:N27" si="15">T16</f>
        <v>306761.03003557026</v>
      </c>
      <c r="O17" s="19">
        <f>IF(N17&gt;0,N17*Mortgage!$B$4/26,0)</f>
        <v>589.92505776071209</v>
      </c>
      <c r="P17" s="19">
        <f>IF(O17&gt;0,Mortgage!$B$38-O17,0)</f>
        <v>153.00767774881001</v>
      </c>
      <c r="Q17" s="20">
        <f>IF(P17&gt;0,IF(Mortgage!$G$2 = "n", 0,Mortgage!$G$4-Mortgage!$B$38),0)</f>
        <v>-642.9327355095221</v>
      </c>
      <c r="R17" s="20">
        <f t="shared" si="4"/>
        <v>100</v>
      </c>
      <c r="S17" s="20">
        <f t="shared" si="5"/>
        <v>-489.92505776071209</v>
      </c>
      <c r="T17" s="19">
        <f t="shared" si="6"/>
        <v>307250.95509333099</v>
      </c>
      <c r="U17" s="19">
        <f t="shared" si="10"/>
        <v>8750.9550933309656</v>
      </c>
      <c r="V17" s="19">
        <f t="shared" si="11"/>
        <v>-7250.9550933309656</v>
      </c>
      <c r="W17" s="14">
        <v>15</v>
      </c>
      <c r="X17" s="15">
        <f t="shared" si="7"/>
        <v>1</v>
      </c>
      <c r="Y17" s="31"/>
    </row>
    <row r="18" spans="1:25" x14ac:dyDescent="0.25">
      <c r="A18" s="19">
        <f t="shared" si="14"/>
        <v>318380.14376040449</v>
      </c>
      <c r="B18" s="19">
        <f>IF(A18 &gt; 0,A18*Mortgage!$B$4/12,0)</f>
        <v>1326.5839323350187</v>
      </c>
      <c r="C18" s="19">
        <f>IF(B18 &gt; 0,Mortgage!$B$14-B18,0)</f>
        <v>283.88093670139574</v>
      </c>
      <c r="D18" s="20">
        <f>IF(B18&gt;0,IF(Mortgage!$G$2 = "n", 0,Mortgage!$G$3-Mortgage!$B$19),0)</f>
        <v>-1550.4648690364145</v>
      </c>
      <c r="E18" s="20">
        <f t="shared" si="0"/>
        <v>60</v>
      </c>
      <c r="F18" s="20">
        <f t="shared" si="1"/>
        <v>-1266.5839323350187</v>
      </c>
      <c r="G18" s="19">
        <f t="shared" si="2"/>
        <v>319646.72769273951</v>
      </c>
      <c r="H18" s="19">
        <f t="shared" si="8"/>
        <v>20606.727692739616</v>
      </c>
      <c r="I18" s="19">
        <f t="shared" si="9"/>
        <v>-19646.727692739616</v>
      </c>
      <c r="J18" s="14">
        <v>16</v>
      </c>
      <c r="K18" s="15">
        <f t="shared" si="3"/>
        <v>2</v>
      </c>
      <c r="L18" s="30"/>
      <c r="N18" s="19">
        <f t="shared" si="15"/>
        <v>307250.95509333099</v>
      </c>
      <c r="O18" s="19">
        <f>IF(N18&gt;0,N18*Mortgage!$B$4/26,0)</f>
        <v>590.86722133332887</v>
      </c>
      <c r="P18" s="19">
        <f>IF(O18&gt;0,Mortgage!$B$38-O18,0)</f>
        <v>152.06551417619323</v>
      </c>
      <c r="Q18" s="20">
        <f>IF(P18&gt;0,IF(Mortgage!$G$2 = "n", 0,Mortgage!$G$4-Mortgage!$B$38),0)</f>
        <v>-642.9327355095221</v>
      </c>
      <c r="R18" s="20">
        <f t="shared" si="4"/>
        <v>100</v>
      </c>
      <c r="S18" s="20">
        <f t="shared" si="5"/>
        <v>-490.86722133332887</v>
      </c>
      <c r="T18" s="19">
        <f t="shared" si="6"/>
        <v>307741.82231466431</v>
      </c>
      <c r="U18" s="19">
        <f t="shared" si="10"/>
        <v>9341.822314664294</v>
      </c>
      <c r="V18" s="19">
        <f t="shared" si="11"/>
        <v>-7741.822314664294</v>
      </c>
      <c r="W18" s="14">
        <v>16</v>
      </c>
      <c r="X18" s="15">
        <f t="shared" si="7"/>
        <v>1</v>
      </c>
      <c r="Y18" s="31"/>
    </row>
    <row r="19" spans="1:25" x14ac:dyDescent="0.25">
      <c r="A19" s="19">
        <f t="shared" si="14"/>
        <v>319646.72769273951</v>
      </c>
      <c r="B19" s="19">
        <f>IF(A19 &gt; 0,A19*Mortgage!$B$4/12,0)</f>
        <v>1331.8613653864147</v>
      </c>
      <c r="C19" s="19">
        <f>IF(B19 &gt; 0,Mortgage!$B$14-B19,0)</f>
        <v>278.60350364999977</v>
      </c>
      <c r="D19" s="20">
        <f>IF(B19&gt;0,IF(Mortgage!$G$2 = "n", 0,Mortgage!$G$3-Mortgage!$B$19),0)</f>
        <v>-1550.4648690364145</v>
      </c>
      <c r="E19" s="20">
        <f t="shared" si="0"/>
        <v>60</v>
      </c>
      <c r="F19" s="20">
        <f t="shared" si="1"/>
        <v>-1271.8613653864147</v>
      </c>
      <c r="G19" s="19">
        <f t="shared" si="2"/>
        <v>320918.58905812592</v>
      </c>
      <c r="H19" s="19">
        <f t="shared" si="8"/>
        <v>21938.589058126032</v>
      </c>
      <c r="I19" s="19">
        <f t="shared" si="9"/>
        <v>-20918.589058126032</v>
      </c>
      <c r="J19" s="14">
        <v>17</v>
      </c>
      <c r="K19" s="15">
        <f t="shared" si="3"/>
        <v>2</v>
      </c>
      <c r="L19" s="30"/>
      <c r="N19" s="19">
        <f t="shared" si="15"/>
        <v>307741.82231466431</v>
      </c>
      <c r="O19" s="19">
        <f>IF(N19&gt;0,N19*Mortgage!$B$4/26,0)</f>
        <v>591.8111967589698</v>
      </c>
      <c r="P19" s="19">
        <f>IF(O19&gt;0,Mortgage!$B$38-O19,0)</f>
        <v>151.1215387505523</v>
      </c>
      <c r="Q19" s="20">
        <f>IF(P19&gt;0,IF(Mortgage!$G$2 = "n", 0,Mortgage!$G$4-Mortgage!$B$38),0)</f>
        <v>-642.9327355095221</v>
      </c>
      <c r="R19" s="20">
        <f t="shared" si="4"/>
        <v>100</v>
      </c>
      <c r="S19" s="20">
        <f t="shared" si="5"/>
        <v>-491.8111967589698</v>
      </c>
      <c r="T19" s="19">
        <f t="shared" si="6"/>
        <v>308233.63351142331</v>
      </c>
      <c r="U19" s="19">
        <f t="shared" si="10"/>
        <v>9933.6335114232643</v>
      </c>
      <c r="V19" s="19">
        <f t="shared" si="11"/>
        <v>-8233.6335114232643</v>
      </c>
      <c r="W19" s="14">
        <v>17</v>
      </c>
      <c r="X19" s="15">
        <f t="shared" si="7"/>
        <v>1</v>
      </c>
      <c r="Y19" s="31"/>
    </row>
    <row r="20" spans="1:25" x14ac:dyDescent="0.25">
      <c r="A20" s="19">
        <f t="shared" si="14"/>
        <v>320918.58905812592</v>
      </c>
      <c r="B20" s="19">
        <f>IF(A20 &gt; 0,A20*Mortgage!$B$4/12,0)</f>
        <v>1337.1607877421914</v>
      </c>
      <c r="C20" s="19">
        <f>IF(B20 &gt; 0,Mortgage!$B$14-B20,0)</f>
        <v>273.30408129422312</v>
      </c>
      <c r="D20" s="20">
        <f>IF(B20&gt;0,IF(Mortgage!$G$2 = "n", 0,Mortgage!$G$3-Mortgage!$B$19),0)</f>
        <v>-1550.4648690364145</v>
      </c>
      <c r="E20" s="20">
        <f t="shared" si="0"/>
        <v>60</v>
      </c>
      <c r="F20" s="20">
        <f t="shared" si="1"/>
        <v>-1277.1607877421914</v>
      </c>
      <c r="G20" s="19">
        <f t="shared" si="2"/>
        <v>322195.74984586809</v>
      </c>
      <c r="H20" s="19">
        <f t="shared" si="8"/>
        <v>23275.749845868224</v>
      </c>
      <c r="I20" s="19">
        <f t="shared" si="9"/>
        <v>-22195.749845868224</v>
      </c>
      <c r="J20" s="14">
        <v>18</v>
      </c>
      <c r="K20" s="15">
        <f t="shared" si="3"/>
        <v>2</v>
      </c>
      <c r="L20" s="30"/>
      <c r="N20" s="19">
        <f t="shared" si="15"/>
        <v>308233.63351142331</v>
      </c>
      <c r="O20" s="19">
        <f>IF(N20&gt;0,N20*Mortgage!$B$4/26,0)</f>
        <v>592.75698752196797</v>
      </c>
      <c r="P20" s="19">
        <f>IF(O20&gt;0,Mortgage!$B$38-O20,0)</f>
        <v>150.17574798755413</v>
      </c>
      <c r="Q20" s="20">
        <f>IF(P20&gt;0,IF(Mortgage!$G$2 = "n", 0,Mortgage!$G$4-Mortgage!$B$38),0)</f>
        <v>-642.9327355095221</v>
      </c>
      <c r="R20" s="20">
        <f t="shared" si="4"/>
        <v>100</v>
      </c>
      <c r="S20" s="20">
        <f t="shared" si="5"/>
        <v>-492.75698752196797</v>
      </c>
      <c r="T20" s="19">
        <f t="shared" si="6"/>
        <v>308726.39049894526</v>
      </c>
      <c r="U20" s="19">
        <f t="shared" si="10"/>
        <v>10526.390498945233</v>
      </c>
      <c r="V20" s="19">
        <f t="shared" si="11"/>
        <v>-8726.390498945233</v>
      </c>
      <c r="W20" s="14">
        <v>18</v>
      </c>
      <c r="X20" s="15">
        <f t="shared" si="7"/>
        <v>1</v>
      </c>
      <c r="Y20" s="31"/>
    </row>
    <row r="21" spans="1:25" x14ac:dyDescent="0.25">
      <c r="A21" s="19">
        <f t="shared" si="14"/>
        <v>322195.74984586809</v>
      </c>
      <c r="B21" s="19">
        <f>IF(A21 &gt; 0,A21*Mortgage!$B$4/12,0)</f>
        <v>1342.4822910244504</v>
      </c>
      <c r="C21" s="19">
        <f>IF(B21 &gt; 0,Mortgage!$B$14-B21,0)</f>
        <v>267.98257801196405</v>
      </c>
      <c r="D21" s="20">
        <f>IF(B21&gt;0,IF(Mortgage!$G$2 = "n", 0,Mortgage!$G$3-Mortgage!$B$19),0)</f>
        <v>-1550.4648690364145</v>
      </c>
      <c r="E21" s="20">
        <f t="shared" si="0"/>
        <v>60</v>
      </c>
      <c r="F21" s="20">
        <f t="shared" si="1"/>
        <v>-1282.4822910244504</v>
      </c>
      <c r="G21" s="19">
        <f t="shared" si="2"/>
        <v>323478.2321368925</v>
      </c>
      <c r="H21" s="19">
        <f t="shared" si="8"/>
        <v>24618.232136892675</v>
      </c>
      <c r="I21" s="19">
        <f t="shared" si="9"/>
        <v>-23478.232136892675</v>
      </c>
      <c r="J21" s="14">
        <v>19</v>
      </c>
      <c r="K21" s="15">
        <f t="shared" si="3"/>
        <v>2</v>
      </c>
      <c r="L21" s="31"/>
      <c r="N21" s="19">
        <f t="shared" si="15"/>
        <v>308726.39049894526</v>
      </c>
      <c r="O21" s="19">
        <f>IF(N21&gt;0,N21*Mortgage!$B$4/26,0)</f>
        <v>593.70459711335627</v>
      </c>
      <c r="P21" s="19">
        <f>IF(O21&gt;0,Mortgage!$B$38-O21,0)</f>
        <v>149.22813839616583</v>
      </c>
      <c r="Q21" s="20">
        <f>IF(P21&gt;0,IF(Mortgage!$G$2 = "n", 0,Mortgage!$G$4-Mortgage!$B$38),0)</f>
        <v>-642.9327355095221</v>
      </c>
      <c r="R21" s="20">
        <f t="shared" si="4"/>
        <v>100</v>
      </c>
      <c r="S21" s="20">
        <f t="shared" si="5"/>
        <v>-493.70459711335627</v>
      </c>
      <c r="T21" s="19">
        <f t="shared" si="6"/>
        <v>309220.09509605862</v>
      </c>
      <c r="U21" s="19">
        <f t="shared" si="10"/>
        <v>11120.095096058589</v>
      </c>
      <c r="V21" s="19">
        <f t="shared" si="11"/>
        <v>-9220.0950960585888</v>
      </c>
      <c r="W21" s="14">
        <v>19</v>
      </c>
      <c r="X21" s="15">
        <f t="shared" si="7"/>
        <v>1</v>
      </c>
      <c r="Y21" s="31"/>
    </row>
    <row r="22" spans="1:25" x14ac:dyDescent="0.25">
      <c r="A22" s="19">
        <f t="shared" si="14"/>
        <v>323478.2321368925</v>
      </c>
      <c r="B22" s="19">
        <f>IF(A22 &gt; 0,A22*Mortgage!$B$4/12,0)</f>
        <v>1347.8259672370521</v>
      </c>
      <c r="C22" s="19">
        <f>IF(B22 &gt; 0,Mortgage!$B$14-B22,0)</f>
        <v>262.63890179936243</v>
      </c>
      <c r="D22" s="20">
        <f>IF(B22&gt;0,IF(Mortgage!$G$2 = "n", 0,Mortgage!$G$3-Mortgage!$B$19),0)</f>
        <v>-1550.4648690364145</v>
      </c>
      <c r="E22" s="20">
        <f t="shared" si="0"/>
        <v>60</v>
      </c>
      <c r="F22" s="20">
        <f t="shared" si="1"/>
        <v>-1287.8259672370521</v>
      </c>
      <c r="G22" s="19">
        <f t="shared" si="2"/>
        <v>324766.05810412957</v>
      </c>
      <c r="H22" s="19">
        <f t="shared" si="8"/>
        <v>25966.058104129726</v>
      </c>
      <c r="I22" s="19">
        <f t="shared" si="9"/>
        <v>-24766.058104129726</v>
      </c>
      <c r="J22" s="14">
        <v>20</v>
      </c>
      <c r="K22" s="15">
        <f t="shared" si="3"/>
        <v>2</v>
      </c>
      <c r="L22" s="31"/>
      <c r="N22" s="19">
        <f t="shared" si="15"/>
        <v>309220.09509605862</v>
      </c>
      <c r="O22" s="19">
        <f>IF(N22&gt;0,N22*Mortgage!$B$4/26,0)</f>
        <v>594.65402903088204</v>
      </c>
      <c r="P22" s="19">
        <f>IF(O22&gt;0,Mortgage!$B$38-O22,0)</f>
        <v>148.27870647864006</v>
      </c>
      <c r="Q22" s="20">
        <f>IF(P22&gt;0,IF(Mortgage!$G$2 = "n", 0,Mortgage!$G$4-Mortgage!$B$38),0)</f>
        <v>-642.9327355095221</v>
      </c>
      <c r="R22" s="20">
        <f t="shared" si="4"/>
        <v>100</v>
      </c>
      <c r="S22" s="20">
        <f t="shared" si="5"/>
        <v>-494.65402903088204</v>
      </c>
      <c r="T22" s="19">
        <f t="shared" si="6"/>
        <v>309714.7491250895</v>
      </c>
      <c r="U22" s="19">
        <f t="shared" si="10"/>
        <v>11714.749125089471</v>
      </c>
      <c r="V22" s="19">
        <f t="shared" si="11"/>
        <v>-9714.7491250894709</v>
      </c>
      <c r="W22" s="14">
        <v>20</v>
      </c>
      <c r="X22" s="15">
        <f t="shared" si="7"/>
        <v>1</v>
      </c>
      <c r="Y22" s="31"/>
    </row>
    <row r="23" spans="1:25" x14ac:dyDescent="0.25">
      <c r="A23" s="19">
        <f t="shared" si="14"/>
        <v>324766.05810412957</v>
      </c>
      <c r="B23" s="19">
        <f>IF(A23 &gt; 0,A23*Mortgage!$B$4/12,0)</f>
        <v>1353.1919087672065</v>
      </c>
      <c r="C23" s="19">
        <f>IF(B23 &gt; 0,Mortgage!$B$14-B23,0)</f>
        <v>257.27296026920794</v>
      </c>
      <c r="D23" s="20">
        <f>IF(B23&gt;0,IF(Mortgage!$G$2 = "n", 0,Mortgage!$G$3-Mortgage!$B$19),0)</f>
        <v>-1550.4648690364145</v>
      </c>
      <c r="E23" s="20">
        <f t="shared" si="0"/>
        <v>60</v>
      </c>
      <c r="F23" s="20">
        <f t="shared" si="1"/>
        <v>-1293.1919087672065</v>
      </c>
      <c r="G23" s="19">
        <f t="shared" si="2"/>
        <v>326059.25001289678</v>
      </c>
      <c r="H23" s="19">
        <f t="shared" si="8"/>
        <v>27319.250012896933</v>
      </c>
      <c r="I23" s="19">
        <f t="shared" si="9"/>
        <v>-26059.250012896933</v>
      </c>
      <c r="J23" s="14">
        <v>21</v>
      </c>
      <c r="K23" s="15">
        <f t="shared" si="3"/>
        <v>2</v>
      </c>
      <c r="L23" s="31"/>
      <c r="N23" s="19">
        <f t="shared" si="15"/>
        <v>309714.7491250895</v>
      </c>
      <c r="O23" s="19">
        <f>IF(N23&gt;0,N23*Mortgage!$B$4/26,0)</f>
        <v>595.60528677901834</v>
      </c>
      <c r="P23" s="19">
        <f>IF(O23&gt;0,Mortgage!$B$38-O23,0)</f>
        <v>147.32744873050376</v>
      </c>
      <c r="Q23" s="20">
        <f>IF(P23&gt;0,IF(Mortgage!$G$2 = "n", 0,Mortgage!$G$4-Mortgage!$B$38),0)</f>
        <v>-642.9327355095221</v>
      </c>
      <c r="R23" s="20">
        <f t="shared" si="4"/>
        <v>100</v>
      </c>
      <c r="S23" s="20">
        <f t="shared" si="5"/>
        <v>-495.60528677901834</v>
      </c>
      <c r="T23" s="19">
        <f t="shared" si="6"/>
        <v>310210.35441186849</v>
      </c>
      <c r="U23" s="19">
        <f t="shared" si="10"/>
        <v>12310.354411868489</v>
      </c>
      <c r="V23" s="19">
        <f t="shared" si="11"/>
        <v>-10210.354411868489</v>
      </c>
      <c r="W23" s="14">
        <v>21</v>
      </c>
      <c r="X23" s="15">
        <f t="shared" si="7"/>
        <v>1</v>
      </c>
      <c r="Y23" s="31"/>
    </row>
    <row r="24" spans="1:25" x14ac:dyDescent="0.25">
      <c r="A24" s="19">
        <f t="shared" si="14"/>
        <v>326059.25001289678</v>
      </c>
      <c r="B24" s="19">
        <f>IF(A24 &gt; 0,A24*Mortgage!$B$4/12,0)</f>
        <v>1358.5802083870701</v>
      </c>
      <c r="C24" s="19">
        <f>IF(B24 &gt; 0,Mortgage!$B$14-B24,0)</f>
        <v>251.88466064934437</v>
      </c>
      <c r="D24" s="20">
        <f>IF(B24&gt;0,IF(Mortgage!$G$2 = "n", 0,Mortgage!$G$3-Mortgage!$B$19),0)</f>
        <v>-1550.4648690364145</v>
      </c>
      <c r="E24" s="20">
        <f t="shared" si="0"/>
        <v>60</v>
      </c>
      <c r="F24" s="20">
        <f t="shared" si="1"/>
        <v>-1298.5802083870701</v>
      </c>
      <c r="G24" s="19">
        <f t="shared" si="2"/>
        <v>327357.83022128383</v>
      </c>
      <c r="H24" s="19">
        <f t="shared" si="8"/>
        <v>28677.830221284003</v>
      </c>
      <c r="I24" s="19">
        <f t="shared" si="9"/>
        <v>-27357.830221284003</v>
      </c>
      <c r="J24" s="14">
        <v>22</v>
      </c>
      <c r="K24" s="15">
        <f t="shared" si="3"/>
        <v>2</v>
      </c>
      <c r="L24" s="31"/>
      <c r="N24" s="19">
        <f t="shared" si="15"/>
        <v>310210.35441186849</v>
      </c>
      <c r="O24" s="19">
        <f>IF(N24&gt;0,N24*Mortgage!$B$4/26,0)</f>
        <v>596.55837386897792</v>
      </c>
      <c r="P24" s="19">
        <f>IF(O24&gt;0,Mortgage!$B$38-O24,0)</f>
        <v>146.37436164054418</v>
      </c>
      <c r="Q24" s="20">
        <f>IF(P24&gt;0,IF(Mortgage!$G$2 = "n", 0,Mortgage!$G$4-Mortgage!$B$38),0)</f>
        <v>-642.9327355095221</v>
      </c>
      <c r="R24" s="20">
        <f t="shared" si="4"/>
        <v>100</v>
      </c>
      <c r="S24" s="20">
        <f t="shared" si="5"/>
        <v>-496.55837386897792</v>
      </c>
      <c r="T24" s="19">
        <f t="shared" si="6"/>
        <v>310706.91278573748</v>
      </c>
      <c r="U24" s="19">
        <f t="shared" si="10"/>
        <v>12906.912785737468</v>
      </c>
      <c r="V24" s="19">
        <f t="shared" si="11"/>
        <v>-10706.912785737468</v>
      </c>
      <c r="W24" s="14">
        <v>22</v>
      </c>
      <c r="X24" s="15">
        <f t="shared" si="7"/>
        <v>1</v>
      </c>
      <c r="Y24" s="31"/>
    </row>
    <row r="25" spans="1:25" x14ac:dyDescent="0.25">
      <c r="A25" s="19">
        <f t="shared" si="14"/>
        <v>327357.83022128383</v>
      </c>
      <c r="B25" s="19">
        <f>IF(A25 &gt; 0,A25*Mortgage!$B$4/12,0)</f>
        <v>1363.9909592553493</v>
      </c>
      <c r="C25" s="19">
        <f>IF(B25 &gt; 0,Mortgage!$B$14-B25,0)</f>
        <v>246.47390978106523</v>
      </c>
      <c r="D25" s="20">
        <f>IF(B25&gt;0,IF(Mortgage!$G$2 = "n", 0,Mortgage!$G$3-Mortgage!$B$19),0)</f>
        <v>-1550.4648690364145</v>
      </c>
      <c r="E25" s="20">
        <f t="shared" si="0"/>
        <v>60</v>
      </c>
      <c r="F25" s="20">
        <f t="shared" si="1"/>
        <v>-1303.9909592553493</v>
      </c>
      <c r="G25" s="19">
        <f t="shared" si="2"/>
        <v>328661.82118053915</v>
      </c>
      <c r="H25" s="19">
        <f t="shared" si="8"/>
        <v>30041.821180539351</v>
      </c>
      <c r="I25" s="19">
        <f t="shared" si="9"/>
        <v>-28661.821180539351</v>
      </c>
      <c r="J25" s="14">
        <v>23</v>
      </c>
      <c r="K25" s="15">
        <f t="shared" si="3"/>
        <v>2</v>
      </c>
      <c r="L25" s="31"/>
      <c r="N25" s="19">
        <f t="shared" si="15"/>
        <v>310706.91278573748</v>
      </c>
      <c r="O25" s="19">
        <f>IF(N25&gt;0,N25*Mortgage!$B$4/26,0)</f>
        <v>597.51329381872597</v>
      </c>
      <c r="P25" s="19">
        <f>IF(O25&gt;0,Mortgage!$B$38-O25,0)</f>
        <v>145.41944169079613</v>
      </c>
      <c r="Q25" s="20">
        <f>IF(P25&gt;0,IF(Mortgage!$G$2 = "n", 0,Mortgage!$G$4-Mortgage!$B$38),0)</f>
        <v>-642.9327355095221</v>
      </c>
      <c r="R25" s="20">
        <f t="shared" si="4"/>
        <v>100</v>
      </c>
      <c r="S25" s="20">
        <f t="shared" si="5"/>
        <v>-497.51329381872597</v>
      </c>
      <c r="T25" s="19">
        <f t="shared" si="6"/>
        <v>311204.42607955623</v>
      </c>
      <c r="U25" s="19">
        <f t="shared" si="10"/>
        <v>13504.426079556193</v>
      </c>
      <c r="V25" s="19">
        <f t="shared" si="11"/>
        <v>-11204.426079556193</v>
      </c>
      <c r="W25" s="14">
        <v>23</v>
      </c>
      <c r="X25" s="15">
        <f t="shared" si="7"/>
        <v>1</v>
      </c>
      <c r="Y25" s="31"/>
    </row>
    <row r="26" spans="1:25" x14ac:dyDescent="0.25">
      <c r="A26" s="19">
        <f t="shared" si="14"/>
        <v>328661.82118053915</v>
      </c>
      <c r="B26" s="19">
        <f>IF(A26 &gt; 0,A26*Mortgage!$B$4/12,0)</f>
        <v>1369.4242549189132</v>
      </c>
      <c r="C26" s="19">
        <f>IF(B26 &gt; 0,Mortgage!$B$14-B26,0)</f>
        <v>241.04061411750126</v>
      </c>
      <c r="D26" s="20">
        <f>IF(B26&gt;0,IF(Mortgage!$G$2 = "n", 0,Mortgage!$G$3-Mortgage!$B$19),0)</f>
        <v>-1550.4648690364145</v>
      </c>
      <c r="E26" s="20">
        <f t="shared" si="0"/>
        <v>60</v>
      </c>
      <c r="F26" s="20">
        <f t="shared" si="1"/>
        <v>-1309.4242549189132</v>
      </c>
      <c r="G26" s="19">
        <f t="shared" si="2"/>
        <v>329971.24543545803</v>
      </c>
      <c r="H26" s="19">
        <f t="shared" si="8"/>
        <v>31411.245435458266</v>
      </c>
      <c r="I26" s="19">
        <f t="shared" si="9"/>
        <v>-29971.245435458266</v>
      </c>
      <c r="J26" s="14">
        <v>24</v>
      </c>
      <c r="K26" s="15">
        <f t="shared" si="3"/>
        <v>2</v>
      </c>
      <c r="L26" s="31"/>
      <c r="N26" s="19">
        <f t="shared" si="15"/>
        <v>311204.42607955623</v>
      </c>
      <c r="O26" s="19">
        <f>IF(N26&gt;0,N26*Mortgage!$B$4/26,0)</f>
        <v>598.47005015299283</v>
      </c>
      <c r="P26" s="19">
        <f>IF(O26&gt;0,Mortgage!$B$38-O26,0)</f>
        <v>144.46268535652928</v>
      </c>
      <c r="Q26" s="20">
        <f>IF(P26&gt;0,IF(Mortgage!$G$2 = "n", 0,Mortgage!$G$4-Mortgage!$B$38),0)</f>
        <v>-642.9327355095221</v>
      </c>
      <c r="R26" s="20">
        <f t="shared" si="4"/>
        <v>100</v>
      </c>
      <c r="S26" s="20">
        <f t="shared" si="5"/>
        <v>-498.47005015299283</v>
      </c>
      <c r="T26" s="19">
        <f t="shared" si="6"/>
        <v>311702.8961297092</v>
      </c>
      <c r="U26" s="19">
        <f t="shared" si="10"/>
        <v>14102.896129709186</v>
      </c>
      <c r="V26" s="19">
        <f t="shared" si="11"/>
        <v>-11702.896129709186</v>
      </c>
      <c r="W26" s="14">
        <v>24</v>
      </c>
      <c r="X26" s="15">
        <f t="shared" si="7"/>
        <v>1</v>
      </c>
      <c r="Y26" s="31"/>
    </row>
    <row r="27" spans="1:25" x14ac:dyDescent="0.25">
      <c r="A27" s="19">
        <f t="shared" si="14"/>
        <v>329971.24543545803</v>
      </c>
      <c r="B27" s="19">
        <f>IF(A27 &gt; 0,A27*Mortgage!$B$4/12,0)</f>
        <v>1374.8801893144084</v>
      </c>
      <c r="C27" s="19">
        <f>IF(B27 &gt; 0,Mortgage!$B$14-B27,0)</f>
        <v>235.58467972200606</v>
      </c>
      <c r="D27" s="20">
        <f>IF(B27&gt;0,IF(Mortgage!$G$2 = "n", 0,Mortgage!$G$3-Mortgage!$B$19),0)</f>
        <v>-1550.4648690364145</v>
      </c>
      <c r="E27" s="20">
        <f t="shared" si="0"/>
        <v>60</v>
      </c>
      <c r="F27" s="20">
        <f t="shared" si="1"/>
        <v>-1314.8801893144084</v>
      </c>
      <c r="G27" s="19">
        <f t="shared" si="2"/>
        <v>331286.12562477239</v>
      </c>
      <c r="H27" s="19">
        <f t="shared" si="8"/>
        <v>32786.125624772678</v>
      </c>
      <c r="I27" s="19">
        <f t="shared" si="9"/>
        <v>-31286.125624772674</v>
      </c>
      <c r="J27" s="14">
        <v>25</v>
      </c>
      <c r="K27" s="15">
        <f t="shared" si="3"/>
        <v>3</v>
      </c>
      <c r="L27" s="30"/>
      <c r="N27" s="19">
        <f t="shared" si="15"/>
        <v>311702.8961297092</v>
      </c>
      <c r="O27" s="19">
        <f>IF(N27&gt;0,N27*Mortgage!$B$4/26,0)</f>
        <v>599.42864640328696</v>
      </c>
      <c r="P27" s="19">
        <f>IF(O27&gt;0,Mortgage!$B$38-O27,0)</f>
        <v>143.50408910623514</v>
      </c>
      <c r="Q27" s="20">
        <f>IF(P27&gt;0,IF(Mortgage!$G$2 = "n", 0,Mortgage!$G$4-Mortgage!$B$38),0)</f>
        <v>-642.9327355095221</v>
      </c>
      <c r="R27" s="20">
        <f t="shared" si="4"/>
        <v>100</v>
      </c>
      <c r="S27" s="20">
        <f t="shared" si="5"/>
        <v>-499.42864640328696</v>
      </c>
      <c r="T27" s="19">
        <f t="shared" si="6"/>
        <v>312202.32477611251</v>
      </c>
      <c r="U27" s="19">
        <f t="shared" si="10"/>
        <v>14702.324776112473</v>
      </c>
      <c r="V27" s="19">
        <f t="shared" si="11"/>
        <v>-12202.324776112473</v>
      </c>
      <c r="W27" s="14">
        <v>25</v>
      </c>
      <c r="X27" s="15">
        <f t="shared" si="7"/>
        <v>1</v>
      </c>
      <c r="Y27" s="31"/>
    </row>
    <row r="28" spans="1:25" x14ac:dyDescent="0.25">
      <c r="A28" s="19">
        <f>G27</f>
        <v>331286.12562477239</v>
      </c>
      <c r="B28" s="19">
        <f>IF(A28 &gt; 0,A28*Mortgage!$B$4/12,0)</f>
        <v>1380.3588567698851</v>
      </c>
      <c r="C28" s="19">
        <f>IF(B28 &gt; 0,Mortgage!$B$14-B28,0)</f>
        <v>230.10601226652943</v>
      </c>
      <c r="D28" s="20">
        <f>IF(B28&gt;0,IF(Mortgage!$G$2 = "n", 0,Mortgage!$G$3-Mortgage!$B$19),0)</f>
        <v>-1550.4648690364145</v>
      </c>
      <c r="E28" s="20">
        <f t="shared" si="0"/>
        <v>60</v>
      </c>
      <c r="F28" s="20">
        <f t="shared" si="1"/>
        <v>-1320.3588567698851</v>
      </c>
      <c r="G28" s="19">
        <f t="shared" si="2"/>
        <v>332606.48448154225</v>
      </c>
      <c r="H28" s="19">
        <f t="shared" si="8"/>
        <v>34166.48448154256</v>
      </c>
      <c r="I28" s="19">
        <f t="shared" si="9"/>
        <v>-32606.48448154256</v>
      </c>
      <c r="J28" s="14">
        <v>26</v>
      </c>
      <c r="K28" s="15">
        <f t="shared" si="3"/>
        <v>3</v>
      </c>
      <c r="L28" s="30"/>
      <c r="N28" s="19">
        <f>T27</f>
        <v>312202.32477611251</v>
      </c>
      <c r="O28" s="19">
        <f>IF(N28&gt;0,N28*Mortgage!$B$4/26,0)</f>
        <v>600.38908610790872</v>
      </c>
      <c r="P28" s="19">
        <f>IF(O28&gt;0,Mortgage!$B$38-O28,0)</f>
        <v>142.54364940161338</v>
      </c>
      <c r="Q28" s="20">
        <f>IF(P28&gt;0,IF(Mortgage!$G$2 = "n", 0,Mortgage!$G$4-Mortgage!$B$38),0)</f>
        <v>-642.9327355095221</v>
      </c>
      <c r="R28" s="20">
        <f t="shared" si="4"/>
        <v>100</v>
      </c>
      <c r="S28" s="20">
        <f t="shared" si="5"/>
        <v>-500.38908610790872</v>
      </c>
      <c r="T28" s="19">
        <f t="shared" si="6"/>
        <v>312702.71386222041</v>
      </c>
      <c r="U28" s="19">
        <f t="shared" si="10"/>
        <v>15302.713862220382</v>
      </c>
      <c r="V28" s="19">
        <f t="shared" si="11"/>
        <v>-12702.713862220382</v>
      </c>
      <c r="W28" s="14">
        <v>26</v>
      </c>
      <c r="X28" s="15">
        <f t="shared" si="7"/>
        <v>1</v>
      </c>
      <c r="Y28" s="31"/>
    </row>
    <row r="29" spans="1:25" x14ac:dyDescent="0.25">
      <c r="A29" s="19">
        <f t="shared" ref="A29:A92" si="16">G28</f>
        <v>332606.48448154225</v>
      </c>
      <c r="B29" s="19">
        <f>IF(A29 &gt; 0,A29*Mortgage!$B$4/12,0)</f>
        <v>1385.8603520064262</v>
      </c>
      <c r="C29" s="19">
        <f>IF(B29 &gt; 0,Mortgage!$B$14-B29,0)</f>
        <v>224.6045170299883</v>
      </c>
      <c r="D29" s="20">
        <f>IF(B29&gt;0,IF(Mortgage!$G$2 = "n", 0,Mortgage!$G$3-Mortgage!$B$19),0)</f>
        <v>-1550.4648690364145</v>
      </c>
      <c r="E29" s="20">
        <f t="shared" si="0"/>
        <v>60</v>
      </c>
      <c r="F29" s="20">
        <f t="shared" si="1"/>
        <v>-1325.8603520064262</v>
      </c>
      <c r="G29" s="19">
        <f t="shared" si="2"/>
        <v>333932.34483354865</v>
      </c>
      <c r="H29" s="19">
        <f t="shared" si="8"/>
        <v>35552.344833548988</v>
      </c>
      <c r="I29" s="19">
        <f t="shared" si="9"/>
        <v>-33932.344833548988</v>
      </c>
      <c r="J29" s="14">
        <v>27</v>
      </c>
      <c r="K29" s="15">
        <f t="shared" si="3"/>
        <v>3</v>
      </c>
      <c r="L29" s="30"/>
      <c r="N29" s="19">
        <f t="shared" ref="N29:N92" si="17">T28</f>
        <v>312702.71386222041</v>
      </c>
      <c r="O29" s="19">
        <f>IF(N29&gt;0,N29*Mortgage!$B$4/26,0)</f>
        <v>601.35137281196228</v>
      </c>
      <c r="P29" s="19">
        <f>IF(O29&gt;0,Mortgage!$B$38-O29,0)</f>
        <v>141.58136269755983</v>
      </c>
      <c r="Q29" s="20">
        <f>IF(P29&gt;0,IF(Mortgage!$G$2 = "n", 0,Mortgage!$G$4-Mortgage!$B$38),0)</f>
        <v>-642.9327355095221</v>
      </c>
      <c r="R29" s="20">
        <f t="shared" si="4"/>
        <v>100</v>
      </c>
      <c r="S29" s="20">
        <f t="shared" si="5"/>
        <v>-501.35137281196228</v>
      </c>
      <c r="T29" s="19">
        <f t="shared" si="6"/>
        <v>313204.06523503235</v>
      </c>
      <c r="U29" s="19">
        <f t="shared" si="10"/>
        <v>15904.065235032343</v>
      </c>
      <c r="V29" s="19">
        <f t="shared" si="11"/>
        <v>-13204.065235032343</v>
      </c>
      <c r="W29" s="14">
        <v>27</v>
      </c>
      <c r="X29" s="15">
        <f t="shared" si="7"/>
        <v>2</v>
      </c>
      <c r="Y29" s="30"/>
    </row>
    <row r="30" spans="1:25" x14ac:dyDescent="0.25">
      <c r="A30" s="19">
        <f t="shared" si="16"/>
        <v>333932.34483354865</v>
      </c>
      <c r="B30" s="19">
        <f>IF(A30 &gt; 0,A30*Mortgage!$B$4/12,0)</f>
        <v>1391.384770139786</v>
      </c>
      <c r="C30" s="19">
        <f>IF(B30 &gt; 0,Mortgage!$B$14-B30,0)</f>
        <v>219.08009889662844</v>
      </c>
      <c r="D30" s="20">
        <f>IF(B30&gt;0,IF(Mortgage!$G$2 = "n", 0,Mortgage!$G$3-Mortgage!$B$19),0)</f>
        <v>-1550.4648690364145</v>
      </c>
      <c r="E30" s="20">
        <f t="shared" si="0"/>
        <v>60</v>
      </c>
      <c r="F30" s="20">
        <f t="shared" si="1"/>
        <v>-1331.384770139786</v>
      </c>
      <c r="G30" s="19">
        <f t="shared" si="2"/>
        <v>335263.72960368841</v>
      </c>
      <c r="H30" s="19">
        <f t="shared" si="8"/>
        <v>36943.729603688771</v>
      </c>
      <c r="I30" s="19">
        <f t="shared" si="9"/>
        <v>-35263.729603688771</v>
      </c>
      <c r="J30" s="14">
        <v>28</v>
      </c>
      <c r="K30" s="15">
        <f t="shared" si="3"/>
        <v>3</v>
      </c>
      <c r="L30" s="30"/>
      <c r="N30" s="19">
        <f t="shared" si="17"/>
        <v>313204.06523503235</v>
      </c>
      <c r="O30" s="19">
        <f>IF(N30&gt;0,N30*Mortgage!$B$4/26,0)</f>
        <v>602.31551006736993</v>
      </c>
      <c r="P30" s="19">
        <f>IF(O30&gt;0,Mortgage!$B$38-O30,0)</f>
        <v>140.61722544215218</v>
      </c>
      <c r="Q30" s="20">
        <f>IF(P30&gt;0,IF(Mortgage!$G$2 = "n", 0,Mortgage!$G$4-Mortgage!$B$38),0)</f>
        <v>-642.9327355095221</v>
      </c>
      <c r="R30" s="20">
        <f t="shared" si="4"/>
        <v>100</v>
      </c>
      <c r="S30" s="20">
        <f t="shared" si="5"/>
        <v>-502.31551006736993</v>
      </c>
      <c r="T30" s="19">
        <f t="shared" si="6"/>
        <v>313706.38074509974</v>
      </c>
      <c r="U30" s="19">
        <f t="shared" si="10"/>
        <v>16506.380745099712</v>
      </c>
      <c r="V30" s="19">
        <f t="shared" si="11"/>
        <v>-13706.380745099714</v>
      </c>
      <c r="W30" s="14">
        <v>28</v>
      </c>
      <c r="X30" s="15">
        <f t="shared" si="7"/>
        <v>2</v>
      </c>
      <c r="Y30" s="30"/>
    </row>
    <row r="31" spans="1:25" x14ac:dyDescent="0.25">
      <c r="A31" s="19">
        <f t="shared" si="16"/>
        <v>335263.72960368841</v>
      </c>
      <c r="B31" s="19">
        <f>IF(A31 &gt; 0,A31*Mortgage!$B$4/12,0)</f>
        <v>1396.932206682035</v>
      </c>
      <c r="C31" s="19">
        <f>IF(B31 &gt; 0,Mortgage!$B$14-B31,0)</f>
        <v>213.53266235437945</v>
      </c>
      <c r="D31" s="20">
        <f>IF(B31&gt;0,IF(Mortgage!$G$2 = "n", 0,Mortgage!$G$3-Mortgage!$B$19),0)</f>
        <v>-1550.4648690364145</v>
      </c>
      <c r="E31" s="20">
        <f t="shared" si="0"/>
        <v>60</v>
      </c>
      <c r="F31" s="20">
        <f t="shared" si="1"/>
        <v>-1336.932206682035</v>
      </c>
      <c r="G31" s="19">
        <f t="shared" si="2"/>
        <v>336600.66181037045</v>
      </c>
      <c r="H31" s="19">
        <f t="shared" si="8"/>
        <v>38340.661810370802</v>
      </c>
      <c r="I31" s="19">
        <f t="shared" si="9"/>
        <v>-36600.661810370802</v>
      </c>
      <c r="J31" s="14">
        <v>29</v>
      </c>
      <c r="K31" s="15">
        <f t="shared" si="3"/>
        <v>3</v>
      </c>
      <c r="L31" s="30"/>
      <c r="N31" s="19">
        <f t="shared" si="17"/>
        <v>313706.38074509974</v>
      </c>
      <c r="O31" s="19">
        <f>IF(N31&gt;0,N31*Mortgage!$B$4/26,0)</f>
        <v>603.28150143288417</v>
      </c>
      <c r="P31" s="19">
        <f>IF(O31&gt;0,Mortgage!$B$38-O31,0)</f>
        <v>139.65123407663793</v>
      </c>
      <c r="Q31" s="20">
        <f>IF(P31&gt;0,IF(Mortgage!$G$2 = "n", 0,Mortgage!$G$4-Mortgage!$B$38),0)</f>
        <v>-642.9327355095221</v>
      </c>
      <c r="R31" s="20">
        <f t="shared" si="4"/>
        <v>100</v>
      </c>
      <c r="S31" s="20">
        <f t="shared" si="5"/>
        <v>-503.28150143288417</v>
      </c>
      <c r="T31" s="19">
        <f t="shared" si="6"/>
        <v>314209.66224653262</v>
      </c>
      <c r="U31" s="19">
        <f t="shared" si="10"/>
        <v>17109.662246532596</v>
      </c>
      <c r="V31" s="19">
        <f t="shared" si="11"/>
        <v>-14209.662246532598</v>
      </c>
      <c r="W31" s="14">
        <v>29</v>
      </c>
      <c r="X31" s="15">
        <f t="shared" si="7"/>
        <v>2</v>
      </c>
      <c r="Y31" s="30"/>
    </row>
    <row r="32" spans="1:25" x14ac:dyDescent="0.25">
      <c r="A32" s="19">
        <f t="shared" si="16"/>
        <v>336600.66181037045</v>
      </c>
      <c r="B32" s="19">
        <f>IF(A32 &gt; 0,A32*Mortgage!$B$4/12,0)</f>
        <v>1402.5027575432102</v>
      </c>
      <c r="C32" s="19">
        <f>IF(B32 &gt; 0,Mortgage!$B$14-B32,0)</f>
        <v>207.96211149320425</v>
      </c>
      <c r="D32" s="20">
        <f>IF(B32&gt;0,IF(Mortgage!$G$2 = "n", 0,Mortgage!$G$3-Mortgage!$B$19),0)</f>
        <v>-1550.4648690364145</v>
      </c>
      <c r="E32" s="20">
        <f t="shared" si="0"/>
        <v>60</v>
      </c>
      <c r="F32" s="20">
        <f t="shared" si="1"/>
        <v>-1342.5027575432102</v>
      </c>
      <c r="G32" s="19">
        <f t="shared" si="2"/>
        <v>337943.16456791363</v>
      </c>
      <c r="H32" s="19">
        <f t="shared" si="8"/>
        <v>39743.164567914013</v>
      </c>
      <c r="I32" s="19">
        <f t="shared" si="9"/>
        <v>-37943.164567914013</v>
      </c>
      <c r="J32" s="14">
        <v>30</v>
      </c>
      <c r="K32" s="15">
        <f t="shared" si="3"/>
        <v>3</v>
      </c>
      <c r="L32" s="30"/>
      <c r="N32" s="19">
        <f t="shared" si="17"/>
        <v>314209.66224653262</v>
      </c>
      <c r="O32" s="19">
        <f>IF(N32&gt;0,N32*Mortgage!$B$4/26,0)</f>
        <v>604.24935047410122</v>
      </c>
      <c r="P32" s="19">
        <f>IF(O32&gt;0,Mortgage!$B$38-O32,0)</f>
        <v>138.68338503542088</v>
      </c>
      <c r="Q32" s="20">
        <f>IF(P32&gt;0,IF(Mortgage!$G$2 = "n", 0,Mortgage!$G$4-Mortgage!$B$38),0)</f>
        <v>-642.9327355095221</v>
      </c>
      <c r="R32" s="20">
        <f t="shared" si="4"/>
        <v>100</v>
      </c>
      <c r="S32" s="20">
        <f t="shared" si="5"/>
        <v>-504.24935047410122</v>
      </c>
      <c r="T32" s="19">
        <f t="shared" si="6"/>
        <v>314713.91159700672</v>
      </c>
      <c r="U32" s="19">
        <f t="shared" si="10"/>
        <v>17713.911597006696</v>
      </c>
      <c r="V32" s="19">
        <f t="shared" si="11"/>
        <v>-14713.9115970067</v>
      </c>
      <c r="W32" s="14">
        <v>30</v>
      </c>
      <c r="X32" s="15">
        <f t="shared" si="7"/>
        <v>2</v>
      </c>
      <c r="Y32" s="30"/>
    </row>
    <row r="33" spans="1:25" x14ac:dyDescent="0.25">
      <c r="A33" s="19">
        <f t="shared" si="16"/>
        <v>337943.16456791363</v>
      </c>
      <c r="B33" s="19">
        <f>IF(A33 &gt; 0,A33*Mortgage!$B$4/12,0)</f>
        <v>1408.0965190329734</v>
      </c>
      <c r="C33" s="19">
        <f>IF(B33 &gt; 0,Mortgage!$B$14-B33,0)</f>
        <v>202.36835000344104</v>
      </c>
      <c r="D33" s="20">
        <f>IF(B33&gt;0,IF(Mortgage!$G$2 = "n", 0,Mortgage!$G$3-Mortgage!$B$19),0)</f>
        <v>-1550.4648690364145</v>
      </c>
      <c r="E33" s="20">
        <f t="shared" si="0"/>
        <v>60</v>
      </c>
      <c r="F33" s="20">
        <f t="shared" si="1"/>
        <v>-1348.0965190329734</v>
      </c>
      <c r="G33" s="19">
        <f t="shared" si="2"/>
        <v>339291.26108694659</v>
      </c>
      <c r="H33" s="19">
        <f t="shared" si="8"/>
        <v>41151.261086946986</v>
      </c>
      <c r="I33" s="19">
        <f t="shared" si="9"/>
        <v>-39291.261086946986</v>
      </c>
      <c r="J33" s="14">
        <v>31</v>
      </c>
      <c r="K33" s="15">
        <f t="shared" si="3"/>
        <v>3</v>
      </c>
      <c r="L33" s="31"/>
      <c r="N33" s="19">
        <f t="shared" si="17"/>
        <v>314713.91159700672</v>
      </c>
      <c r="O33" s="19">
        <f>IF(N33&gt;0,N33*Mortgage!$B$4/26,0)</f>
        <v>605.21906076347454</v>
      </c>
      <c r="P33" s="19">
        <f>IF(O33&gt;0,Mortgage!$B$38-O33,0)</f>
        <v>137.71367474604756</v>
      </c>
      <c r="Q33" s="20">
        <f>IF(P33&gt;0,IF(Mortgage!$G$2 = "n", 0,Mortgage!$G$4-Mortgage!$B$38),0)</f>
        <v>-642.9327355095221</v>
      </c>
      <c r="R33" s="20">
        <f t="shared" si="4"/>
        <v>100</v>
      </c>
      <c r="S33" s="20">
        <f t="shared" si="5"/>
        <v>-505.21906076347454</v>
      </c>
      <c r="T33" s="19">
        <f t="shared" si="6"/>
        <v>315219.13065777021</v>
      </c>
      <c r="U33" s="19">
        <f t="shared" si="10"/>
        <v>18319.130657770169</v>
      </c>
      <c r="V33" s="19">
        <f t="shared" si="11"/>
        <v>-15219.130657770174</v>
      </c>
      <c r="W33" s="14">
        <v>31</v>
      </c>
      <c r="X33" s="15">
        <f t="shared" si="7"/>
        <v>2</v>
      </c>
      <c r="Y33" s="30"/>
    </row>
    <row r="34" spans="1:25" x14ac:dyDescent="0.25">
      <c r="A34" s="19">
        <f t="shared" si="16"/>
        <v>339291.26108694659</v>
      </c>
      <c r="B34" s="19">
        <f>IF(A34 &gt; 0,A34*Mortgage!$B$4/12,0)</f>
        <v>1413.7135878622776</v>
      </c>
      <c r="C34" s="19">
        <f>IF(B34 &gt; 0,Mortgage!$B$14-B34,0)</f>
        <v>196.75128117413692</v>
      </c>
      <c r="D34" s="20">
        <f>IF(B34&gt;0,IF(Mortgage!$G$2 = "n", 0,Mortgage!$G$3-Mortgage!$B$19),0)</f>
        <v>-1550.4648690364145</v>
      </c>
      <c r="E34" s="20">
        <f t="shared" si="0"/>
        <v>60</v>
      </c>
      <c r="F34" s="20">
        <f t="shared" si="1"/>
        <v>-1353.7135878622776</v>
      </c>
      <c r="G34" s="19">
        <f t="shared" si="2"/>
        <v>340644.97467480885</v>
      </c>
      <c r="H34" s="19">
        <f t="shared" si="8"/>
        <v>42564.974674809266</v>
      </c>
      <c r="I34" s="19">
        <f t="shared" si="9"/>
        <v>-40644.974674809266</v>
      </c>
      <c r="J34" s="14">
        <v>32</v>
      </c>
      <c r="K34" s="15">
        <f t="shared" si="3"/>
        <v>3</v>
      </c>
      <c r="L34" s="31"/>
      <c r="N34" s="19">
        <f t="shared" si="17"/>
        <v>315219.13065777021</v>
      </c>
      <c r="O34" s="19">
        <f>IF(N34&gt;0,N34*Mortgage!$B$4/26,0)</f>
        <v>606.19063588032736</v>
      </c>
      <c r="P34" s="19">
        <f>IF(O34&gt;0,Mortgage!$B$38-O34,0)</f>
        <v>136.74209962919474</v>
      </c>
      <c r="Q34" s="20">
        <f>IF(P34&gt;0,IF(Mortgage!$G$2 = "n", 0,Mortgage!$G$4-Mortgage!$B$38),0)</f>
        <v>-642.9327355095221</v>
      </c>
      <c r="R34" s="20">
        <f t="shared" si="4"/>
        <v>100</v>
      </c>
      <c r="S34" s="20">
        <f t="shared" si="5"/>
        <v>-506.19063588032736</v>
      </c>
      <c r="T34" s="19">
        <f t="shared" si="6"/>
        <v>315725.32129365054</v>
      </c>
      <c r="U34" s="19">
        <f t="shared" si="10"/>
        <v>18925.321293650497</v>
      </c>
      <c r="V34" s="19">
        <f t="shared" si="11"/>
        <v>-15725.321293650502</v>
      </c>
      <c r="W34" s="14">
        <v>32</v>
      </c>
      <c r="X34" s="15">
        <f t="shared" si="7"/>
        <v>2</v>
      </c>
      <c r="Y34" s="30"/>
    </row>
    <row r="35" spans="1:25" x14ac:dyDescent="0.25">
      <c r="A35" s="19">
        <f t="shared" si="16"/>
        <v>340644.97467480885</v>
      </c>
      <c r="B35" s="19">
        <f>IF(A35 &gt; 0,A35*Mortgage!$B$4/12,0)</f>
        <v>1419.3540611450369</v>
      </c>
      <c r="C35" s="19">
        <f>IF(B35 &gt; 0,Mortgage!$B$14-B35,0)</f>
        <v>191.11080789137759</v>
      </c>
      <c r="D35" s="20">
        <f>IF(B35&gt;0,IF(Mortgage!$G$2 = "n", 0,Mortgage!$G$3-Mortgage!$B$19),0)</f>
        <v>-1550.4648690364145</v>
      </c>
      <c r="E35" s="20">
        <f t="shared" si="0"/>
        <v>60</v>
      </c>
      <c r="F35" s="20">
        <f t="shared" si="1"/>
        <v>-1359.3540611450369</v>
      </c>
      <c r="G35" s="19">
        <f t="shared" si="2"/>
        <v>342004.3287359539</v>
      </c>
      <c r="H35" s="19">
        <f t="shared" si="8"/>
        <v>43984.328735954303</v>
      </c>
      <c r="I35" s="19">
        <f t="shared" si="9"/>
        <v>-42004.328735954303</v>
      </c>
      <c r="J35" s="14">
        <v>33</v>
      </c>
      <c r="K35" s="15">
        <f t="shared" si="3"/>
        <v>3</v>
      </c>
      <c r="L35" s="31"/>
      <c r="N35" s="19">
        <f t="shared" si="17"/>
        <v>315725.32129365054</v>
      </c>
      <c r="O35" s="19">
        <f>IF(N35&gt;0,N35*Mortgage!$B$4/26,0)</f>
        <v>607.16407941086641</v>
      </c>
      <c r="P35" s="19">
        <f>IF(O35&gt;0,Mortgage!$B$38-O35,0)</f>
        <v>135.7686560986557</v>
      </c>
      <c r="Q35" s="20">
        <f>IF(P35&gt;0,IF(Mortgage!$G$2 = "n", 0,Mortgage!$G$4-Mortgage!$B$38),0)</f>
        <v>-642.9327355095221</v>
      </c>
      <c r="R35" s="20">
        <f t="shared" si="4"/>
        <v>100</v>
      </c>
      <c r="S35" s="20">
        <f t="shared" si="5"/>
        <v>-507.16407941086641</v>
      </c>
      <c r="T35" s="19">
        <f t="shared" si="6"/>
        <v>316232.48537306144</v>
      </c>
      <c r="U35" s="19">
        <f t="shared" si="10"/>
        <v>19532.485373061365</v>
      </c>
      <c r="V35" s="19">
        <f t="shared" si="11"/>
        <v>-16232.485373061369</v>
      </c>
      <c r="W35" s="14">
        <v>33</v>
      </c>
      <c r="X35" s="15">
        <f t="shared" si="7"/>
        <v>2</v>
      </c>
      <c r="Y35" s="30"/>
    </row>
    <row r="36" spans="1:25" x14ac:dyDescent="0.25">
      <c r="A36" s="19">
        <f t="shared" si="16"/>
        <v>342004.3287359539</v>
      </c>
      <c r="B36" s="19">
        <f>IF(A36 &gt; 0,A36*Mortgage!$B$4/12,0)</f>
        <v>1425.0180363998079</v>
      </c>
      <c r="C36" s="19">
        <f>IF(B36 &gt; 0,Mortgage!$B$14-B36,0)</f>
        <v>185.44683263660659</v>
      </c>
      <c r="D36" s="20">
        <f>IF(B36&gt;0,IF(Mortgage!$G$2 = "n", 0,Mortgage!$G$3-Mortgage!$B$19),0)</f>
        <v>-1550.4648690364145</v>
      </c>
      <c r="E36" s="20">
        <f t="shared" si="0"/>
        <v>60</v>
      </c>
      <c r="F36" s="20">
        <f t="shared" si="1"/>
        <v>-1365.0180363998079</v>
      </c>
      <c r="G36" s="19">
        <f t="shared" si="2"/>
        <v>343369.34677235369</v>
      </c>
      <c r="H36" s="19">
        <f t="shared" si="8"/>
        <v>45409.346772354111</v>
      </c>
      <c r="I36" s="19">
        <f t="shared" si="9"/>
        <v>-43369.346772354111</v>
      </c>
      <c r="J36" s="14">
        <v>34</v>
      </c>
      <c r="K36" s="15">
        <f t="shared" si="3"/>
        <v>3</v>
      </c>
      <c r="L36" s="31"/>
      <c r="N36" s="19">
        <f t="shared" si="17"/>
        <v>316232.48537306144</v>
      </c>
      <c r="O36" s="19">
        <f>IF(N36&gt;0,N36*Mortgage!$B$4/26,0)</f>
        <v>608.1393949481951</v>
      </c>
      <c r="P36" s="19">
        <f>IF(O36&gt;0,Mortgage!$B$38-O36,0)</f>
        <v>134.793340561327</v>
      </c>
      <c r="Q36" s="20">
        <f>IF(P36&gt;0,IF(Mortgage!$G$2 = "n", 0,Mortgage!$G$4-Mortgage!$B$38),0)</f>
        <v>-642.9327355095221</v>
      </c>
      <c r="R36" s="20">
        <f t="shared" si="4"/>
        <v>100</v>
      </c>
      <c r="S36" s="20">
        <f t="shared" si="5"/>
        <v>-508.1393949481951</v>
      </c>
      <c r="T36" s="19">
        <f t="shared" si="6"/>
        <v>316740.62476800964</v>
      </c>
      <c r="U36" s="19">
        <f t="shared" si="10"/>
        <v>20140.624768009558</v>
      </c>
      <c r="V36" s="19">
        <f t="shared" si="11"/>
        <v>-16740.624768009562</v>
      </c>
      <c r="W36" s="14">
        <v>34</v>
      </c>
      <c r="X36" s="15">
        <f t="shared" si="7"/>
        <v>2</v>
      </c>
      <c r="Y36" s="30"/>
    </row>
    <row r="37" spans="1:25" x14ac:dyDescent="0.25">
      <c r="A37" s="19">
        <f t="shared" si="16"/>
        <v>343369.34677235369</v>
      </c>
      <c r="B37" s="19">
        <f>IF(A37 &gt; 0,A37*Mortgage!$B$4/12,0)</f>
        <v>1430.7056115514736</v>
      </c>
      <c r="C37" s="19">
        <f>IF(B37 &gt; 0,Mortgage!$B$14-B37,0)</f>
        <v>179.75925748494092</v>
      </c>
      <c r="D37" s="20">
        <f>IF(B37&gt;0,IF(Mortgage!$G$2 = "n", 0,Mortgage!$G$3-Mortgage!$B$19),0)</f>
        <v>-1550.4648690364145</v>
      </c>
      <c r="E37" s="20">
        <f t="shared" si="0"/>
        <v>60</v>
      </c>
      <c r="F37" s="20">
        <f t="shared" si="1"/>
        <v>-1370.7056115514736</v>
      </c>
      <c r="G37" s="19">
        <f t="shared" si="2"/>
        <v>344740.05238390516</v>
      </c>
      <c r="H37" s="19">
        <f t="shared" si="8"/>
        <v>46840.052383905582</v>
      </c>
      <c r="I37" s="19">
        <f t="shared" si="9"/>
        <v>-44740.052383905582</v>
      </c>
      <c r="J37" s="14">
        <v>35</v>
      </c>
      <c r="K37" s="15">
        <f t="shared" si="3"/>
        <v>3</v>
      </c>
      <c r="L37" s="31"/>
      <c r="N37" s="19">
        <f t="shared" si="17"/>
        <v>316740.62476800964</v>
      </c>
      <c r="O37" s="19">
        <f>IF(N37&gt;0,N37*Mortgage!$B$4/26,0)</f>
        <v>609.11658609232632</v>
      </c>
      <c r="P37" s="19">
        <f>IF(O37&gt;0,Mortgage!$B$38-O37,0)</f>
        <v>133.81614941719579</v>
      </c>
      <c r="Q37" s="20">
        <f>IF(P37&gt;0,IF(Mortgage!$G$2 = "n", 0,Mortgage!$G$4-Mortgage!$B$38),0)</f>
        <v>-642.9327355095221</v>
      </c>
      <c r="R37" s="20">
        <f t="shared" si="4"/>
        <v>100</v>
      </c>
      <c r="S37" s="20">
        <f t="shared" si="5"/>
        <v>-509.11658609232632</v>
      </c>
      <c r="T37" s="19">
        <f t="shared" si="6"/>
        <v>317249.74135410198</v>
      </c>
      <c r="U37" s="19">
        <f t="shared" si="10"/>
        <v>20749.741354101883</v>
      </c>
      <c r="V37" s="19">
        <f t="shared" si="11"/>
        <v>-17249.741354101887</v>
      </c>
      <c r="W37" s="14">
        <v>35</v>
      </c>
      <c r="X37" s="15">
        <f t="shared" si="7"/>
        <v>2</v>
      </c>
      <c r="Y37" s="30"/>
    </row>
    <row r="38" spans="1:25" x14ac:dyDescent="0.25">
      <c r="A38" s="19">
        <f t="shared" si="16"/>
        <v>344740.05238390516</v>
      </c>
      <c r="B38" s="19">
        <f>IF(A38 &gt; 0,A38*Mortgage!$B$4/12,0)</f>
        <v>1436.4168849329383</v>
      </c>
      <c r="C38" s="19">
        <f>IF(B38 &gt; 0,Mortgage!$B$14-B38,0)</f>
        <v>174.04798410347621</v>
      </c>
      <c r="D38" s="20">
        <f>IF(B38&gt;0,IF(Mortgage!$G$2 = "n", 0,Mortgage!$G$3-Mortgage!$B$19),0)</f>
        <v>-1550.4648690364145</v>
      </c>
      <c r="E38" s="20">
        <f t="shared" si="0"/>
        <v>60</v>
      </c>
      <c r="F38" s="20">
        <f t="shared" si="1"/>
        <v>-1376.4168849329383</v>
      </c>
      <c r="G38" s="19">
        <f t="shared" si="2"/>
        <v>346116.46926883806</v>
      </c>
      <c r="H38" s="19">
        <f t="shared" si="8"/>
        <v>48276.469268838518</v>
      </c>
      <c r="I38" s="19">
        <f t="shared" si="9"/>
        <v>-46116.469268838518</v>
      </c>
      <c r="J38" s="14">
        <v>36</v>
      </c>
      <c r="K38" s="15">
        <f t="shared" si="3"/>
        <v>3</v>
      </c>
      <c r="L38" s="31"/>
      <c r="N38" s="19">
        <f t="shared" si="17"/>
        <v>317249.74135410198</v>
      </c>
      <c r="O38" s="19">
        <f>IF(N38&gt;0,N38*Mortgage!$B$4/26,0)</f>
        <v>610.0956564501962</v>
      </c>
      <c r="P38" s="19">
        <f>IF(O38&gt;0,Mortgage!$B$38-O38,0)</f>
        <v>132.8370790593259</v>
      </c>
      <c r="Q38" s="20">
        <f>IF(P38&gt;0,IF(Mortgage!$G$2 = "n", 0,Mortgage!$G$4-Mortgage!$B$38),0)</f>
        <v>-642.9327355095221</v>
      </c>
      <c r="R38" s="20">
        <f t="shared" si="4"/>
        <v>100</v>
      </c>
      <c r="S38" s="20">
        <f t="shared" si="5"/>
        <v>-510.0956564501962</v>
      </c>
      <c r="T38" s="19">
        <f t="shared" si="6"/>
        <v>317759.83701055218</v>
      </c>
      <c r="U38" s="19">
        <f t="shared" si="10"/>
        <v>21359.837010552081</v>
      </c>
      <c r="V38" s="19">
        <f t="shared" si="11"/>
        <v>-17759.837010552084</v>
      </c>
      <c r="W38" s="14">
        <v>36</v>
      </c>
      <c r="X38" s="15">
        <f t="shared" si="7"/>
        <v>2</v>
      </c>
      <c r="Y38" s="30"/>
    </row>
    <row r="39" spans="1:25" x14ac:dyDescent="0.25">
      <c r="A39" s="19">
        <f t="shared" si="16"/>
        <v>346116.46926883806</v>
      </c>
      <c r="B39" s="19">
        <f>IF(A39 &gt; 0,A39*Mortgage!$B$4/12,0)</f>
        <v>1442.1519552868251</v>
      </c>
      <c r="C39" s="19">
        <f>IF(B39 &gt; 0,Mortgage!$B$14-B39,0)</f>
        <v>168.31291374958937</v>
      </c>
      <c r="D39" s="20">
        <f>IF(B39&gt;0,IF(Mortgage!$G$2 = "n", 0,Mortgage!$G$3-Mortgage!$B$19),0)</f>
        <v>-1550.4648690364145</v>
      </c>
      <c r="E39" s="20">
        <f t="shared" si="0"/>
        <v>60</v>
      </c>
      <c r="F39" s="20">
        <f t="shared" si="1"/>
        <v>-1382.1519552868251</v>
      </c>
      <c r="G39" s="19">
        <f t="shared" si="2"/>
        <v>347498.62122412486</v>
      </c>
      <c r="H39" s="19">
        <f t="shared" si="8"/>
        <v>49718.621224125345</v>
      </c>
      <c r="I39" s="19">
        <f t="shared" si="9"/>
        <v>-47498.621224125345</v>
      </c>
      <c r="J39" s="14">
        <v>37</v>
      </c>
      <c r="K39" s="15">
        <f t="shared" si="3"/>
        <v>4</v>
      </c>
      <c r="L39" s="30"/>
      <c r="N39" s="19">
        <f t="shared" si="17"/>
        <v>317759.83701055218</v>
      </c>
      <c r="O39" s="19">
        <f>IF(N39&gt;0,N39*Mortgage!$B$4/26,0)</f>
        <v>611.0766096356773</v>
      </c>
      <c r="P39" s="19">
        <f>IF(O39&gt;0,Mortgage!$B$38-O39,0)</f>
        <v>131.8561258738448</v>
      </c>
      <c r="Q39" s="20">
        <f>IF(P39&gt;0,IF(Mortgage!$G$2 = "n", 0,Mortgage!$G$4-Mortgage!$B$38),0)</f>
        <v>-642.9327355095221</v>
      </c>
      <c r="R39" s="20">
        <f t="shared" si="4"/>
        <v>100</v>
      </c>
      <c r="S39" s="20">
        <f t="shared" si="5"/>
        <v>-511.0766096356773</v>
      </c>
      <c r="T39" s="19">
        <f t="shared" si="6"/>
        <v>318270.91362018784</v>
      </c>
      <c r="U39" s="19">
        <f t="shared" si="10"/>
        <v>21970.913620187759</v>
      </c>
      <c r="V39" s="19">
        <f t="shared" si="11"/>
        <v>-18270.913620187763</v>
      </c>
      <c r="W39" s="14">
        <v>37</v>
      </c>
      <c r="X39" s="15">
        <f t="shared" si="7"/>
        <v>2</v>
      </c>
      <c r="Y39" s="30"/>
    </row>
    <row r="40" spans="1:25" x14ac:dyDescent="0.25">
      <c r="A40" s="19">
        <f t="shared" si="16"/>
        <v>347498.62122412486</v>
      </c>
      <c r="B40" s="19">
        <f>IF(A40 &gt; 0,A40*Mortgage!$B$4/12,0)</f>
        <v>1447.9109217671869</v>
      </c>
      <c r="C40" s="19">
        <f>IF(B40 &gt; 0,Mortgage!$B$14-B40,0)</f>
        <v>162.55394726922759</v>
      </c>
      <c r="D40" s="20">
        <f>IF(B40&gt;0,IF(Mortgage!$G$2 = "n", 0,Mortgage!$G$3-Mortgage!$B$19),0)</f>
        <v>-1550.4648690364145</v>
      </c>
      <c r="E40" s="20">
        <f t="shared" si="0"/>
        <v>60</v>
      </c>
      <c r="F40" s="20">
        <f t="shared" si="1"/>
        <v>-1387.9109217671869</v>
      </c>
      <c r="G40" s="19">
        <f t="shared" si="2"/>
        <v>348886.53214589204</v>
      </c>
      <c r="H40" s="19">
        <f t="shared" si="8"/>
        <v>51166.532145892532</v>
      </c>
      <c r="I40" s="19">
        <f t="shared" si="9"/>
        <v>-48886.532145892532</v>
      </c>
      <c r="J40" s="14">
        <v>38</v>
      </c>
      <c r="K40" s="15">
        <f t="shared" si="3"/>
        <v>4</v>
      </c>
      <c r="L40" s="30"/>
      <c r="N40" s="19">
        <f t="shared" si="17"/>
        <v>318270.91362018784</v>
      </c>
      <c r="O40" s="19">
        <f>IF(N40&gt;0,N40*Mortgage!$B$4/26,0)</f>
        <v>612.05944926959205</v>
      </c>
      <c r="P40" s="19">
        <f>IF(O40&gt;0,Mortgage!$B$38-O40,0)</f>
        <v>130.87328623993005</v>
      </c>
      <c r="Q40" s="20">
        <f>IF(P40&gt;0,IF(Mortgage!$G$2 = "n", 0,Mortgage!$G$4-Mortgage!$B$38),0)</f>
        <v>-642.9327355095221</v>
      </c>
      <c r="R40" s="20">
        <f t="shared" si="4"/>
        <v>100</v>
      </c>
      <c r="S40" s="20">
        <f t="shared" si="5"/>
        <v>-512.05944926959205</v>
      </c>
      <c r="T40" s="19">
        <f t="shared" si="6"/>
        <v>318782.97306945745</v>
      </c>
      <c r="U40" s="19">
        <f t="shared" si="10"/>
        <v>22582.973069457352</v>
      </c>
      <c r="V40" s="19">
        <f t="shared" si="11"/>
        <v>-18782.973069457355</v>
      </c>
      <c r="W40" s="14">
        <v>38</v>
      </c>
      <c r="X40" s="15">
        <f t="shared" si="7"/>
        <v>2</v>
      </c>
      <c r="Y40" s="30"/>
    </row>
    <row r="41" spans="1:25" x14ac:dyDescent="0.25">
      <c r="A41" s="19">
        <f t="shared" si="16"/>
        <v>348886.53214589204</v>
      </c>
      <c r="B41" s="19">
        <f>IF(A41 &gt; 0,A41*Mortgage!$B$4/12,0)</f>
        <v>1453.6938839412169</v>
      </c>
      <c r="C41" s="19">
        <f>IF(B41 &gt; 0,Mortgage!$B$14-B41,0)</f>
        <v>156.7709850951976</v>
      </c>
      <c r="D41" s="20">
        <f>IF(B41&gt;0,IF(Mortgage!$G$2 = "n", 0,Mortgage!$G$3-Mortgage!$B$19),0)</f>
        <v>-1550.4648690364145</v>
      </c>
      <c r="E41" s="20">
        <f t="shared" si="0"/>
        <v>60</v>
      </c>
      <c r="F41" s="20">
        <f t="shared" si="1"/>
        <v>-1393.6938839412169</v>
      </c>
      <c r="G41" s="19">
        <f t="shared" si="2"/>
        <v>350280.22602983325</v>
      </c>
      <c r="H41" s="19">
        <f t="shared" si="8"/>
        <v>52620.22602983375</v>
      </c>
      <c r="I41" s="19">
        <f t="shared" si="9"/>
        <v>-50280.22602983375</v>
      </c>
      <c r="J41" s="14">
        <v>39</v>
      </c>
      <c r="K41" s="15">
        <f t="shared" si="3"/>
        <v>4</v>
      </c>
      <c r="L41" s="30"/>
      <c r="N41" s="19">
        <f t="shared" si="17"/>
        <v>318782.97306945745</v>
      </c>
      <c r="O41" s="19">
        <f>IF(N41&gt;0,N41*Mortgage!$B$4/26,0)</f>
        <v>613.04417897972587</v>
      </c>
      <c r="P41" s="19">
        <f>IF(O41&gt;0,Mortgage!$B$38-O41,0)</f>
        <v>129.88855652979623</v>
      </c>
      <c r="Q41" s="20">
        <f>IF(P41&gt;0,IF(Mortgage!$G$2 = "n", 0,Mortgage!$G$4-Mortgage!$B$38),0)</f>
        <v>-642.9327355095221</v>
      </c>
      <c r="R41" s="20">
        <f t="shared" si="4"/>
        <v>100</v>
      </c>
      <c r="S41" s="20">
        <f t="shared" si="5"/>
        <v>-513.04417897972587</v>
      </c>
      <c r="T41" s="19">
        <f t="shared" si="6"/>
        <v>319296.01724843722</v>
      </c>
      <c r="U41" s="19">
        <f t="shared" si="10"/>
        <v>23196.017248437078</v>
      </c>
      <c r="V41" s="19">
        <f t="shared" si="11"/>
        <v>-19296.017248437081</v>
      </c>
      <c r="W41" s="14">
        <v>39</v>
      </c>
      <c r="X41" s="15">
        <f t="shared" si="7"/>
        <v>2</v>
      </c>
      <c r="Y41" s="30"/>
    </row>
    <row r="42" spans="1:25" x14ac:dyDescent="0.25">
      <c r="A42" s="19">
        <f t="shared" si="16"/>
        <v>350280.22602983325</v>
      </c>
      <c r="B42" s="19">
        <f>IF(A42 &gt; 0,A42*Mortgage!$B$4/12,0)</f>
        <v>1459.5009417909721</v>
      </c>
      <c r="C42" s="19">
        <f>IF(B42 &gt; 0,Mortgage!$B$14-B42,0)</f>
        <v>150.96392724544239</v>
      </c>
      <c r="D42" s="20">
        <f>IF(B42&gt;0,IF(Mortgage!$G$2 = "n", 0,Mortgage!$G$3-Mortgage!$B$19),0)</f>
        <v>-1550.4648690364145</v>
      </c>
      <c r="E42" s="20">
        <f t="shared" si="0"/>
        <v>60</v>
      </c>
      <c r="F42" s="20">
        <f t="shared" si="1"/>
        <v>-1399.5009417909721</v>
      </c>
      <c r="G42" s="19">
        <f t="shared" si="2"/>
        <v>351679.72697162419</v>
      </c>
      <c r="H42" s="19">
        <f t="shared" si="8"/>
        <v>54079.726971624725</v>
      </c>
      <c r="I42" s="19">
        <f t="shared" si="9"/>
        <v>-51679.726971624725</v>
      </c>
      <c r="J42" s="14">
        <v>40</v>
      </c>
      <c r="K42" s="15">
        <f t="shared" si="3"/>
        <v>4</v>
      </c>
      <c r="L42" s="30"/>
      <c r="N42" s="19">
        <f t="shared" si="17"/>
        <v>319296.01724843722</v>
      </c>
      <c r="O42" s="19">
        <f>IF(N42&gt;0,N42*Mortgage!$B$4/26,0)</f>
        <v>614.0308024008408</v>
      </c>
      <c r="P42" s="19">
        <f>IF(O42&gt;0,Mortgage!$B$38-O42,0)</f>
        <v>128.90193310868131</v>
      </c>
      <c r="Q42" s="20">
        <f>IF(P42&gt;0,IF(Mortgage!$G$2 = "n", 0,Mortgage!$G$4-Mortgage!$B$38),0)</f>
        <v>-642.9327355095221</v>
      </c>
      <c r="R42" s="20">
        <f t="shared" si="4"/>
        <v>100</v>
      </c>
      <c r="S42" s="20">
        <f t="shared" si="5"/>
        <v>-514.0308024008408</v>
      </c>
      <c r="T42" s="19">
        <f t="shared" si="6"/>
        <v>319810.04805083806</v>
      </c>
      <c r="U42" s="19">
        <f t="shared" si="10"/>
        <v>23810.048050837919</v>
      </c>
      <c r="V42" s="19">
        <f t="shared" si="11"/>
        <v>-19810.048050837922</v>
      </c>
      <c r="W42" s="14">
        <v>40</v>
      </c>
      <c r="X42" s="15">
        <f t="shared" si="7"/>
        <v>2</v>
      </c>
      <c r="Y42" s="31"/>
    </row>
    <row r="43" spans="1:25" x14ac:dyDescent="0.25">
      <c r="A43" s="19">
        <f t="shared" si="16"/>
        <v>351679.72697162419</v>
      </c>
      <c r="B43" s="19">
        <f>IF(A43 &gt; 0,A43*Mortgage!$B$4/12,0)</f>
        <v>1465.3321957151009</v>
      </c>
      <c r="C43" s="19">
        <f>IF(B43 &gt; 0,Mortgage!$B$14-B43,0)</f>
        <v>145.13267332131363</v>
      </c>
      <c r="D43" s="20">
        <f>IF(B43&gt;0,IF(Mortgage!$G$2 = "n", 0,Mortgage!$G$3-Mortgage!$B$19),0)</f>
        <v>-1550.4648690364145</v>
      </c>
      <c r="E43" s="20">
        <f t="shared" si="0"/>
        <v>60</v>
      </c>
      <c r="F43" s="20">
        <f t="shared" si="1"/>
        <v>-1405.3321957151009</v>
      </c>
      <c r="G43" s="19">
        <f t="shared" si="2"/>
        <v>353085.05916733929</v>
      </c>
      <c r="H43" s="19">
        <f t="shared" si="8"/>
        <v>55545.059167339823</v>
      </c>
      <c r="I43" s="19">
        <f t="shared" si="9"/>
        <v>-53085.059167339823</v>
      </c>
      <c r="J43" s="14">
        <v>41</v>
      </c>
      <c r="K43" s="15">
        <f t="shared" si="3"/>
        <v>4</v>
      </c>
      <c r="L43" s="30"/>
      <c r="N43" s="19">
        <f t="shared" si="17"/>
        <v>319810.04805083806</v>
      </c>
      <c r="O43" s="19">
        <f>IF(N43&gt;0,N43*Mortgage!$B$4/26,0)</f>
        <v>615.01932317468868</v>
      </c>
      <c r="P43" s="19">
        <f>IF(O43&gt;0,Mortgage!$B$38-O43,0)</f>
        <v>127.91341233483342</v>
      </c>
      <c r="Q43" s="20">
        <f>IF(P43&gt;0,IF(Mortgage!$G$2 = "n", 0,Mortgage!$G$4-Mortgage!$B$38),0)</f>
        <v>-642.9327355095221</v>
      </c>
      <c r="R43" s="20">
        <f t="shared" si="4"/>
        <v>100</v>
      </c>
      <c r="S43" s="20">
        <f t="shared" si="5"/>
        <v>-515.01932317468868</v>
      </c>
      <c r="T43" s="19">
        <f t="shared" si="6"/>
        <v>320325.06737401278</v>
      </c>
      <c r="U43" s="19">
        <f t="shared" si="10"/>
        <v>24425.067374012608</v>
      </c>
      <c r="V43" s="19">
        <f t="shared" si="11"/>
        <v>-20325.067374012611</v>
      </c>
      <c r="W43" s="14">
        <v>41</v>
      </c>
      <c r="X43" s="15">
        <f t="shared" si="7"/>
        <v>2</v>
      </c>
      <c r="Y43" s="31"/>
    </row>
    <row r="44" spans="1:25" x14ac:dyDescent="0.25">
      <c r="A44" s="19">
        <f t="shared" si="16"/>
        <v>353085.05916733929</v>
      </c>
      <c r="B44" s="19">
        <f>IF(A44 &gt; 0,A44*Mortgage!$B$4/12,0)</f>
        <v>1471.1877465305804</v>
      </c>
      <c r="C44" s="19">
        <f>IF(B44 &gt; 0,Mortgage!$B$14-B44,0)</f>
        <v>139.27712250583409</v>
      </c>
      <c r="D44" s="20">
        <f>IF(B44&gt;0,IF(Mortgage!$G$2 = "n", 0,Mortgage!$G$3-Mortgage!$B$19),0)</f>
        <v>-1550.4648690364145</v>
      </c>
      <c r="E44" s="20">
        <f t="shared" si="0"/>
        <v>60</v>
      </c>
      <c r="F44" s="20">
        <f t="shared" si="1"/>
        <v>-1411.1877465305804</v>
      </c>
      <c r="G44" s="19">
        <f t="shared" si="2"/>
        <v>354496.24691386987</v>
      </c>
      <c r="H44" s="19">
        <f t="shared" si="8"/>
        <v>57016.246913870404</v>
      </c>
      <c r="I44" s="19">
        <f t="shared" si="9"/>
        <v>-54496.246913870404</v>
      </c>
      <c r="J44" s="14">
        <v>42</v>
      </c>
      <c r="K44" s="15">
        <f t="shared" si="3"/>
        <v>4</v>
      </c>
      <c r="L44" s="30"/>
      <c r="N44" s="19">
        <f t="shared" si="17"/>
        <v>320325.06737401278</v>
      </c>
      <c r="O44" s="19">
        <f>IF(N44&gt;0,N44*Mortgage!$B$4/26,0)</f>
        <v>616.00974495002458</v>
      </c>
      <c r="P44" s="19">
        <f>IF(O44&gt;0,Mortgage!$B$38-O44,0)</f>
        <v>126.92299055949752</v>
      </c>
      <c r="Q44" s="20">
        <f>IF(P44&gt;0,IF(Mortgage!$G$2 = "n", 0,Mortgage!$G$4-Mortgage!$B$38),0)</f>
        <v>-642.9327355095221</v>
      </c>
      <c r="R44" s="20">
        <f t="shared" si="4"/>
        <v>100</v>
      </c>
      <c r="S44" s="20">
        <f t="shared" si="5"/>
        <v>-516.00974495002458</v>
      </c>
      <c r="T44" s="19">
        <f t="shared" si="6"/>
        <v>320841.07711896283</v>
      </c>
      <c r="U44" s="19">
        <f t="shared" si="10"/>
        <v>25041.077118962632</v>
      </c>
      <c r="V44" s="19">
        <f t="shared" si="11"/>
        <v>-20841.077118962636</v>
      </c>
      <c r="W44" s="14">
        <v>42</v>
      </c>
      <c r="X44" s="15">
        <f t="shared" si="7"/>
        <v>2</v>
      </c>
      <c r="Y44" s="31"/>
    </row>
    <row r="45" spans="1:25" x14ac:dyDescent="0.25">
      <c r="A45" s="19">
        <f t="shared" si="16"/>
        <v>354496.24691386987</v>
      </c>
      <c r="B45" s="19">
        <f>IF(A45 &gt; 0,A45*Mortgage!$B$4/12,0)</f>
        <v>1477.0676954744579</v>
      </c>
      <c r="C45" s="19">
        <f>IF(B45 &gt; 0,Mortgage!$B$14-B45,0)</f>
        <v>133.39717356195661</v>
      </c>
      <c r="D45" s="20">
        <f>IF(B45&gt;0,IF(Mortgage!$G$2 = "n", 0,Mortgage!$G$3-Mortgage!$B$19),0)</f>
        <v>-1550.4648690364145</v>
      </c>
      <c r="E45" s="20">
        <f t="shared" si="0"/>
        <v>60</v>
      </c>
      <c r="F45" s="20">
        <f t="shared" si="1"/>
        <v>-1417.0676954744579</v>
      </c>
      <c r="G45" s="19">
        <f t="shared" si="2"/>
        <v>355913.31460934429</v>
      </c>
      <c r="H45" s="19">
        <f t="shared" si="8"/>
        <v>58493.314609344859</v>
      </c>
      <c r="I45" s="19">
        <f t="shared" si="9"/>
        <v>-55913.314609344859</v>
      </c>
      <c r="J45" s="14">
        <v>43</v>
      </c>
      <c r="K45" s="15">
        <f t="shared" si="3"/>
        <v>4</v>
      </c>
      <c r="L45" s="31"/>
      <c r="N45" s="19">
        <f t="shared" si="17"/>
        <v>320841.07711896283</v>
      </c>
      <c r="O45" s="19">
        <f>IF(N45&gt;0,N45*Mortgage!$B$4/26,0)</f>
        <v>617.0020713826209</v>
      </c>
      <c r="P45" s="19">
        <f>IF(O45&gt;0,Mortgage!$B$38-O45,0)</f>
        <v>125.93066412690121</v>
      </c>
      <c r="Q45" s="20">
        <f>IF(P45&gt;0,IF(Mortgage!$G$2 = "n", 0,Mortgage!$G$4-Mortgage!$B$38),0)</f>
        <v>-642.9327355095221</v>
      </c>
      <c r="R45" s="20">
        <f t="shared" si="4"/>
        <v>100</v>
      </c>
      <c r="S45" s="20">
        <f t="shared" si="5"/>
        <v>-517.0020713826209</v>
      </c>
      <c r="T45" s="19">
        <f t="shared" si="6"/>
        <v>321358.07919034548</v>
      </c>
      <c r="U45" s="19">
        <f t="shared" si="10"/>
        <v>25658.079190345252</v>
      </c>
      <c r="V45" s="19">
        <f t="shared" si="11"/>
        <v>-21358.079190345255</v>
      </c>
      <c r="W45" s="14">
        <v>43</v>
      </c>
      <c r="X45" s="15">
        <f t="shared" si="7"/>
        <v>2</v>
      </c>
      <c r="Y45" s="31"/>
    </row>
    <row r="46" spans="1:25" x14ac:dyDescent="0.25">
      <c r="A46" s="19">
        <f t="shared" si="16"/>
        <v>355913.31460934429</v>
      </c>
      <c r="B46" s="19">
        <f>IF(A46 &gt; 0,A46*Mortgage!$B$4/12,0)</f>
        <v>1482.9721442056014</v>
      </c>
      <c r="C46" s="19">
        <f>IF(B46 &gt; 0,Mortgage!$B$14-B46,0)</f>
        <v>127.49272483081313</v>
      </c>
      <c r="D46" s="20">
        <f>IF(B46&gt;0,IF(Mortgage!$G$2 = "n", 0,Mortgage!$G$3-Mortgage!$B$19),0)</f>
        <v>-1550.4648690364145</v>
      </c>
      <c r="E46" s="20">
        <f t="shared" si="0"/>
        <v>60</v>
      </c>
      <c r="F46" s="20">
        <f t="shared" si="1"/>
        <v>-1422.9721442056014</v>
      </c>
      <c r="G46" s="19">
        <f t="shared" si="2"/>
        <v>357336.28675354988</v>
      </c>
      <c r="H46" s="19">
        <f t="shared" si="8"/>
        <v>59976.286753550463</v>
      </c>
      <c r="I46" s="19">
        <f t="shared" si="9"/>
        <v>-57336.286753550463</v>
      </c>
      <c r="J46" s="14">
        <v>44</v>
      </c>
      <c r="K46" s="15">
        <f t="shared" si="3"/>
        <v>4</v>
      </c>
      <c r="L46" s="31"/>
      <c r="N46" s="19">
        <f t="shared" si="17"/>
        <v>321358.07919034548</v>
      </c>
      <c r="O46" s="19">
        <f>IF(N46&gt;0,N46*Mortgage!$B$4/26,0)</f>
        <v>617.99630613527984</v>
      </c>
      <c r="P46" s="19">
        <f>IF(O46&gt;0,Mortgage!$B$38-O46,0)</f>
        <v>124.93642937424227</v>
      </c>
      <c r="Q46" s="20">
        <f>IF(P46&gt;0,IF(Mortgage!$G$2 = "n", 0,Mortgage!$G$4-Mortgage!$B$38),0)</f>
        <v>-642.9327355095221</v>
      </c>
      <c r="R46" s="20">
        <f t="shared" si="4"/>
        <v>100</v>
      </c>
      <c r="S46" s="20">
        <f t="shared" si="5"/>
        <v>-517.99630613527984</v>
      </c>
      <c r="T46" s="19">
        <f t="shared" si="6"/>
        <v>321876.07549648074</v>
      </c>
      <c r="U46" s="19">
        <f t="shared" si="10"/>
        <v>26276.075496480531</v>
      </c>
      <c r="V46" s="19">
        <f t="shared" si="11"/>
        <v>-21876.075496480535</v>
      </c>
      <c r="W46" s="14">
        <v>44</v>
      </c>
      <c r="X46" s="15">
        <f t="shared" si="7"/>
        <v>2</v>
      </c>
      <c r="Y46" s="31"/>
    </row>
    <row r="47" spans="1:25" x14ac:dyDescent="0.25">
      <c r="A47" s="19">
        <f t="shared" si="16"/>
        <v>357336.28675354988</v>
      </c>
      <c r="B47" s="19">
        <f>IF(A47 &gt; 0,A47*Mortgage!$B$4/12,0)</f>
        <v>1488.9011948064579</v>
      </c>
      <c r="C47" s="19">
        <f>IF(B47 &gt; 0,Mortgage!$B$14-B47,0)</f>
        <v>121.56367422995663</v>
      </c>
      <c r="D47" s="20">
        <f>IF(B47&gt;0,IF(Mortgage!$G$2 = "n", 0,Mortgage!$G$3-Mortgage!$B$19),0)</f>
        <v>-1550.4648690364145</v>
      </c>
      <c r="E47" s="20">
        <f t="shared" si="0"/>
        <v>60</v>
      </c>
      <c r="F47" s="20">
        <f t="shared" si="1"/>
        <v>-1428.9011948064579</v>
      </c>
      <c r="G47" s="19">
        <f t="shared" si="2"/>
        <v>358765.18794835632</v>
      </c>
      <c r="H47" s="19">
        <f t="shared" si="8"/>
        <v>61465.187948356921</v>
      </c>
      <c r="I47" s="19">
        <f t="shared" si="9"/>
        <v>-58765.187948356921</v>
      </c>
      <c r="J47" s="14">
        <v>45</v>
      </c>
      <c r="K47" s="15">
        <f t="shared" si="3"/>
        <v>4</v>
      </c>
      <c r="L47" s="31"/>
      <c r="N47" s="19">
        <f t="shared" si="17"/>
        <v>321876.07549648074</v>
      </c>
      <c r="O47" s="19">
        <f>IF(N47&gt;0,N47*Mortgage!$B$4/26,0)</f>
        <v>618.99245287784765</v>
      </c>
      <c r="P47" s="19">
        <f>IF(O47&gt;0,Mortgage!$B$38-O47,0)</f>
        <v>123.94028263167445</v>
      </c>
      <c r="Q47" s="20">
        <f>IF(P47&gt;0,IF(Mortgage!$G$2 = "n", 0,Mortgage!$G$4-Mortgage!$B$38),0)</f>
        <v>-642.9327355095221</v>
      </c>
      <c r="R47" s="20">
        <f t="shared" si="4"/>
        <v>100</v>
      </c>
      <c r="S47" s="20">
        <f t="shared" si="5"/>
        <v>-518.99245287784765</v>
      </c>
      <c r="T47" s="19">
        <f t="shared" si="6"/>
        <v>322395.06794935861</v>
      </c>
      <c r="U47" s="19">
        <f t="shared" si="10"/>
        <v>26895.067949358378</v>
      </c>
      <c r="V47" s="19">
        <f t="shared" si="11"/>
        <v>-22395.067949358381</v>
      </c>
      <c r="W47" s="14">
        <v>45</v>
      </c>
      <c r="X47" s="15">
        <f t="shared" si="7"/>
        <v>2</v>
      </c>
      <c r="Y47" s="31"/>
    </row>
    <row r="48" spans="1:25" x14ac:dyDescent="0.25">
      <c r="A48" s="19">
        <f t="shared" si="16"/>
        <v>358765.18794835632</v>
      </c>
      <c r="B48" s="19">
        <f>IF(A48 &gt; 0,A48*Mortgage!$B$4/12,0)</f>
        <v>1494.854949784818</v>
      </c>
      <c r="C48" s="19">
        <f>IF(B48 &gt; 0,Mortgage!$B$14-B48,0)</f>
        <v>115.60991925159647</v>
      </c>
      <c r="D48" s="20">
        <f>IF(B48&gt;0,IF(Mortgage!$G$2 = "n", 0,Mortgage!$G$3-Mortgage!$B$19),0)</f>
        <v>-1550.4648690364145</v>
      </c>
      <c r="E48" s="20">
        <f t="shared" si="0"/>
        <v>60</v>
      </c>
      <c r="F48" s="20">
        <f t="shared" si="1"/>
        <v>-1434.854949784818</v>
      </c>
      <c r="G48" s="19">
        <f t="shared" si="2"/>
        <v>360200.04289814114</v>
      </c>
      <c r="H48" s="19">
        <f t="shared" si="8"/>
        <v>62960.042898141735</v>
      </c>
      <c r="I48" s="19">
        <f t="shared" si="9"/>
        <v>-60200.042898141735</v>
      </c>
      <c r="J48" s="14">
        <v>46</v>
      </c>
      <c r="K48" s="15">
        <f t="shared" si="3"/>
        <v>4</v>
      </c>
      <c r="L48" s="31"/>
      <c r="N48" s="19">
        <f t="shared" si="17"/>
        <v>322395.06794935861</v>
      </c>
      <c r="O48" s="19">
        <f>IF(N48&gt;0,N48*Mortgage!$B$4/26,0)</f>
        <v>619.99051528722816</v>
      </c>
      <c r="P48" s="19">
        <f>IF(O48&gt;0,Mortgage!$B$38-O48,0)</f>
        <v>122.94222022229394</v>
      </c>
      <c r="Q48" s="20">
        <f>IF(P48&gt;0,IF(Mortgage!$G$2 = "n", 0,Mortgage!$G$4-Mortgage!$B$38),0)</f>
        <v>-642.9327355095221</v>
      </c>
      <c r="R48" s="20">
        <f t="shared" si="4"/>
        <v>100</v>
      </c>
      <c r="S48" s="20">
        <f t="shared" si="5"/>
        <v>-519.99051528722816</v>
      </c>
      <c r="T48" s="19">
        <f t="shared" si="6"/>
        <v>322915.05846464582</v>
      </c>
      <c r="U48" s="19">
        <f t="shared" si="10"/>
        <v>27515.058464645605</v>
      </c>
      <c r="V48" s="19">
        <f t="shared" si="11"/>
        <v>-22915.058464645608</v>
      </c>
      <c r="W48" s="14">
        <v>46</v>
      </c>
      <c r="X48" s="15">
        <f t="shared" si="7"/>
        <v>2</v>
      </c>
      <c r="Y48" s="31"/>
    </row>
    <row r="49" spans="1:25" x14ac:dyDescent="0.25">
      <c r="A49" s="19">
        <f t="shared" si="16"/>
        <v>360200.04289814114</v>
      </c>
      <c r="B49" s="19">
        <f>IF(A49 &gt; 0,A49*Mortgage!$B$4/12,0)</f>
        <v>1500.8335120755883</v>
      </c>
      <c r="C49" s="19">
        <f>IF(B49 &gt; 0,Mortgage!$B$14-B49,0)</f>
        <v>109.63135696082622</v>
      </c>
      <c r="D49" s="20">
        <f>IF(B49&gt;0,IF(Mortgage!$G$2 = "n", 0,Mortgage!$G$3-Mortgage!$B$19),0)</f>
        <v>-1550.4648690364145</v>
      </c>
      <c r="E49" s="20">
        <f t="shared" si="0"/>
        <v>60</v>
      </c>
      <c r="F49" s="20">
        <f t="shared" si="1"/>
        <v>-1440.8335120755883</v>
      </c>
      <c r="G49" s="19">
        <f t="shared" si="2"/>
        <v>361640.87641021673</v>
      </c>
      <c r="H49" s="19">
        <f t="shared" si="8"/>
        <v>64460.876410217323</v>
      </c>
      <c r="I49" s="19">
        <f t="shared" si="9"/>
        <v>-61640.876410217323</v>
      </c>
      <c r="J49" s="14">
        <v>47</v>
      </c>
      <c r="K49" s="15">
        <f t="shared" si="3"/>
        <v>4</v>
      </c>
      <c r="L49" s="31"/>
      <c r="N49" s="19">
        <f t="shared" si="17"/>
        <v>322915.05846464582</v>
      </c>
      <c r="O49" s="19">
        <f>IF(N49&gt;0,N49*Mortgage!$B$4/26,0)</f>
        <v>620.99049704739582</v>
      </c>
      <c r="P49" s="19">
        <f>IF(O49&gt;0,Mortgage!$B$38-O49,0)</f>
        <v>121.94223846212628</v>
      </c>
      <c r="Q49" s="20">
        <f>IF(P49&gt;0,IF(Mortgage!$G$2 = "n", 0,Mortgage!$G$4-Mortgage!$B$38),0)</f>
        <v>-642.9327355095221</v>
      </c>
      <c r="R49" s="20">
        <f t="shared" si="4"/>
        <v>100</v>
      </c>
      <c r="S49" s="20">
        <f t="shared" si="5"/>
        <v>-520.99049704739582</v>
      </c>
      <c r="T49" s="19">
        <f t="shared" si="6"/>
        <v>323436.04896169325</v>
      </c>
      <c r="U49" s="19">
        <f t="shared" si="10"/>
        <v>28136.048961692999</v>
      </c>
      <c r="V49" s="19">
        <f t="shared" si="11"/>
        <v>-23436.048961693003</v>
      </c>
      <c r="W49" s="14">
        <v>47</v>
      </c>
      <c r="X49" s="15">
        <f t="shared" si="7"/>
        <v>2</v>
      </c>
      <c r="Y49" s="31"/>
    </row>
    <row r="50" spans="1:25" x14ac:dyDescent="0.25">
      <c r="A50" s="19">
        <f t="shared" si="16"/>
        <v>361640.87641021673</v>
      </c>
      <c r="B50" s="19">
        <f>IF(A50 &gt; 0,A50*Mortgage!$B$4/12,0)</f>
        <v>1506.8369850425697</v>
      </c>
      <c r="C50" s="19">
        <f>IF(B50 &gt; 0,Mortgage!$B$14-B50,0)</f>
        <v>103.62788399384476</v>
      </c>
      <c r="D50" s="20">
        <f>IF(B50&gt;0,IF(Mortgage!$G$2 = "n", 0,Mortgage!$G$3-Mortgage!$B$19),0)</f>
        <v>-1550.4648690364145</v>
      </c>
      <c r="E50" s="20">
        <f t="shared" si="0"/>
        <v>60</v>
      </c>
      <c r="F50" s="20">
        <f t="shared" si="1"/>
        <v>-1446.8369850425697</v>
      </c>
      <c r="G50" s="19">
        <f t="shared" si="2"/>
        <v>363087.71339525928</v>
      </c>
      <c r="H50" s="19">
        <f t="shared" si="8"/>
        <v>65967.713395259896</v>
      </c>
      <c r="I50" s="19">
        <f t="shared" si="9"/>
        <v>-63087.713395259896</v>
      </c>
      <c r="J50" s="14">
        <v>48</v>
      </c>
      <c r="K50" s="15">
        <f t="shared" si="3"/>
        <v>4</v>
      </c>
      <c r="L50" s="31"/>
      <c r="N50" s="19">
        <f t="shared" si="17"/>
        <v>323436.04896169325</v>
      </c>
      <c r="O50" s="19">
        <f>IF(N50&gt;0,N50*Mortgage!$B$4/26,0)</f>
        <v>621.99240184941016</v>
      </c>
      <c r="P50" s="19">
        <f>IF(O50&gt;0,Mortgage!$B$38-O50,0)</f>
        <v>120.94033366011195</v>
      </c>
      <c r="Q50" s="20">
        <f>IF(P50&gt;0,IF(Mortgage!$G$2 = "n", 0,Mortgage!$G$4-Mortgage!$B$38),0)</f>
        <v>-642.9327355095221</v>
      </c>
      <c r="R50" s="20">
        <f t="shared" si="4"/>
        <v>100</v>
      </c>
      <c r="S50" s="20">
        <f t="shared" si="5"/>
        <v>-521.99240184941016</v>
      </c>
      <c r="T50" s="19">
        <f t="shared" si="6"/>
        <v>323958.04136354267</v>
      </c>
      <c r="U50" s="19">
        <f t="shared" si="10"/>
        <v>28758.041363542408</v>
      </c>
      <c r="V50" s="19">
        <f t="shared" si="11"/>
        <v>-23958.041363542412</v>
      </c>
      <c r="W50" s="14">
        <v>48</v>
      </c>
      <c r="X50" s="15">
        <f t="shared" si="7"/>
        <v>2</v>
      </c>
      <c r="Y50" s="31"/>
    </row>
    <row r="51" spans="1:25" x14ac:dyDescent="0.25">
      <c r="A51" s="19">
        <f t="shared" si="16"/>
        <v>363087.71339525928</v>
      </c>
      <c r="B51" s="19">
        <f>IF(A51 &gt; 0,A51*Mortgage!$B$4/12,0)</f>
        <v>1512.865472480247</v>
      </c>
      <c r="C51" s="19">
        <f>IF(B51 &gt; 0,Mortgage!$B$14-B51,0)</f>
        <v>97.599396556167449</v>
      </c>
      <c r="D51" s="20">
        <f>IF(B51&gt;0,IF(Mortgage!$G$2 = "n", 0,Mortgage!$G$3-Mortgage!$B$19),0)</f>
        <v>-1550.4648690364145</v>
      </c>
      <c r="E51" s="20">
        <f t="shared" si="0"/>
        <v>60</v>
      </c>
      <c r="F51" s="20">
        <f t="shared" si="1"/>
        <v>-1452.865472480247</v>
      </c>
      <c r="G51" s="19">
        <f t="shared" si="2"/>
        <v>364540.57886773953</v>
      </c>
      <c r="H51" s="19">
        <f t="shared" si="8"/>
        <v>67480.578867740143</v>
      </c>
      <c r="I51" s="19">
        <f t="shared" si="9"/>
        <v>-64540.578867740143</v>
      </c>
      <c r="J51" s="14">
        <v>49</v>
      </c>
      <c r="K51" s="15">
        <f t="shared" si="3"/>
        <v>5</v>
      </c>
      <c r="L51" s="30"/>
      <c r="N51" s="19">
        <f t="shared" si="17"/>
        <v>323958.04136354267</v>
      </c>
      <c r="O51" s="19">
        <f>IF(N51&gt;0,N51*Mortgage!$B$4/26,0)</f>
        <v>622.99623339142829</v>
      </c>
      <c r="P51" s="19">
        <f>IF(O51&gt;0,Mortgage!$B$38-O51,0)</f>
        <v>119.93650211809381</v>
      </c>
      <c r="Q51" s="20">
        <f>IF(P51&gt;0,IF(Mortgage!$G$2 = "n", 0,Mortgage!$G$4-Mortgage!$B$38),0)</f>
        <v>-642.9327355095221</v>
      </c>
      <c r="R51" s="20">
        <f t="shared" si="4"/>
        <v>100</v>
      </c>
      <c r="S51" s="20">
        <f t="shared" si="5"/>
        <v>-522.99623339142829</v>
      </c>
      <c r="T51" s="19">
        <f t="shared" si="6"/>
        <v>324481.03759693413</v>
      </c>
      <c r="U51" s="19">
        <f t="shared" si="10"/>
        <v>29381.037596933838</v>
      </c>
      <c r="V51" s="19">
        <f t="shared" si="11"/>
        <v>-24481.037596933842</v>
      </c>
      <c r="W51" s="14">
        <v>49</v>
      </c>
      <c r="X51" s="15">
        <f t="shared" si="7"/>
        <v>2</v>
      </c>
      <c r="Y51" s="31"/>
    </row>
    <row r="52" spans="1:25" x14ac:dyDescent="0.25">
      <c r="A52" s="19">
        <f t="shared" si="16"/>
        <v>364540.57886773953</v>
      </c>
      <c r="B52" s="19">
        <f>IF(A52 &gt; 0,A52*Mortgage!$B$4/12,0)</f>
        <v>1518.9190786155814</v>
      </c>
      <c r="C52" s="19">
        <f>IF(B52 &gt; 0,Mortgage!$B$14-B52,0)</f>
        <v>91.5457904208331</v>
      </c>
      <c r="D52" s="20">
        <f>IF(B52&gt;0,IF(Mortgage!$G$2 = "n", 0,Mortgage!$G$3-Mortgage!$B$19),0)</f>
        <v>-1550.4648690364145</v>
      </c>
      <c r="E52" s="20">
        <f t="shared" si="0"/>
        <v>60</v>
      </c>
      <c r="F52" s="20">
        <f t="shared" si="1"/>
        <v>-1458.9190786155814</v>
      </c>
      <c r="G52" s="19">
        <f t="shared" si="2"/>
        <v>365999.49794635508</v>
      </c>
      <c r="H52" s="19">
        <f t="shared" si="8"/>
        <v>68999.497946355725</v>
      </c>
      <c r="I52" s="19">
        <f t="shared" si="9"/>
        <v>-65999.497946355725</v>
      </c>
      <c r="J52" s="14">
        <v>50</v>
      </c>
      <c r="K52" s="15">
        <f t="shared" si="3"/>
        <v>5</v>
      </c>
      <c r="L52" s="30"/>
      <c r="N52" s="19">
        <f t="shared" si="17"/>
        <v>324481.03759693413</v>
      </c>
      <c r="O52" s="19">
        <f>IF(N52&gt;0,N52*Mortgage!$B$4/26,0)</f>
        <v>624.00199537871947</v>
      </c>
      <c r="P52" s="19">
        <f>IF(O52&gt;0,Mortgage!$B$38-O52,0)</f>
        <v>118.93074013080263</v>
      </c>
      <c r="Q52" s="20">
        <f>IF(P52&gt;0,IF(Mortgage!$G$2 = "n", 0,Mortgage!$G$4-Mortgage!$B$38),0)</f>
        <v>-642.9327355095221</v>
      </c>
      <c r="R52" s="20">
        <f t="shared" si="4"/>
        <v>100</v>
      </c>
      <c r="S52" s="20">
        <f t="shared" si="5"/>
        <v>-524.00199537871947</v>
      </c>
      <c r="T52" s="19">
        <f t="shared" si="6"/>
        <v>325005.03959231288</v>
      </c>
      <c r="U52" s="19">
        <f t="shared" si="10"/>
        <v>30005.039592312558</v>
      </c>
      <c r="V52" s="19">
        <f t="shared" si="11"/>
        <v>-25005.039592312562</v>
      </c>
      <c r="W52" s="14">
        <v>50</v>
      </c>
      <c r="X52" s="15">
        <f t="shared" si="7"/>
        <v>2</v>
      </c>
      <c r="Y52" s="31"/>
    </row>
    <row r="53" spans="1:25" x14ac:dyDescent="0.25">
      <c r="A53" s="19">
        <f t="shared" si="16"/>
        <v>365999.49794635508</v>
      </c>
      <c r="B53" s="19">
        <f>IF(A53 &gt; 0,A53*Mortgage!$B$4/12,0)</f>
        <v>1524.9979081098129</v>
      </c>
      <c r="C53" s="19">
        <f>IF(B53 &gt; 0,Mortgage!$B$14-B53,0)</f>
        <v>85.466960926601587</v>
      </c>
      <c r="D53" s="20">
        <f>IF(B53&gt;0,IF(Mortgage!$G$2 = "n", 0,Mortgage!$G$3-Mortgage!$B$19),0)</f>
        <v>-1550.4648690364145</v>
      </c>
      <c r="E53" s="20">
        <f t="shared" si="0"/>
        <v>60</v>
      </c>
      <c r="F53" s="20">
        <f t="shared" si="1"/>
        <v>-1464.9979081098129</v>
      </c>
      <c r="G53" s="19">
        <f t="shared" si="2"/>
        <v>367464.49585446488</v>
      </c>
      <c r="H53" s="19">
        <f t="shared" si="8"/>
        <v>70524.495854465538</v>
      </c>
      <c r="I53" s="19">
        <f t="shared" si="9"/>
        <v>-67464.495854465538</v>
      </c>
      <c r="J53" s="14">
        <v>51</v>
      </c>
      <c r="K53" s="15">
        <f t="shared" si="3"/>
        <v>5</v>
      </c>
      <c r="L53" s="30"/>
      <c r="N53" s="19">
        <f t="shared" si="17"/>
        <v>325005.03959231288</v>
      </c>
      <c r="O53" s="19">
        <f>IF(N53&gt;0,N53*Mortgage!$B$4/26,0)</f>
        <v>625.00969152367861</v>
      </c>
      <c r="P53" s="19">
        <f>IF(O53&gt;0,Mortgage!$B$38-O53,0)</f>
        <v>117.92304398584349</v>
      </c>
      <c r="Q53" s="20">
        <f>IF(P53&gt;0,IF(Mortgage!$G$2 = "n", 0,Mortgage!$G$4-Mortgage!$B$38),0)</f>
        <v>-642.9327355095221</v>
      </c>
      <c r="R53" s="20">
        <f t="shared" si="4"/>
        <v>100</v>
      </c>
      <c r="S53" s="20">
        <f t="shared" si="5"/>
        <v>-525.00969152367861</v>
      </c>
      <c r="T53" s="19">
        <f t="shared" si="6"/>
        <v>325530.04928383656</v>
      </c>
      <c r="U53" s="19">
        <f t="shared" si="10"/>
        <v>30630.049283836237</v>
      </c>
      <c r="V53" s="19">
        <f t="shared" si="11"/>
        <v>-25530.049283836241</v>
      </c>
      <c r="W53" s="14">
        <v>51</v>
      </c>
      <c r="X53" s="15">
        <f t="shared" si="7"/>
        <v>2</v>
      </c>
      <c r="Y53" s="31"/>
    </row>
    <row r="54" spans="1:25" x14ac:dyDescent="0.25">
      <c r="A54" s="19">
        <f t="shared" si="16"/>
        <v>367464.49585446488</v>
      </c>
      <c r="B54" s="19">
        <f>IF(A54 &gt; 0,A54*Mortgage!$B$4/12,0)</f>
        <v>1531.1020660602705</v>
      </c>
      <c r="C54" s="19">
        <f>IF(B54 &gt; 0,Mortgage!$B$14-B54,0)</f>
        <v>79.362802976143939</v>
      </c>
      <c r="D54" s="20">
        <f>IF(B54&gt;0,IF(Mortgage!$G$2 = "n", 0,Mortgage!$G$3-Mortgage!$B$19),0)</f>
        <v>-1550.4648690364145</v>
      </c>
      <c r="E54" s="20">
        <f t="shared" si="0"/>
        <v>60</v>
      </c>
      <c r="F54" s="20">
        <f t="shared" si="1"/>
        <v>-1471.1020660602705</v>
      </c>
      <c r="G54" s="19">
        <f t="shared" si="2"/>
        <v>368935.59792052512</v>
      </c>
      <c r="H54" s="19">
        <f t="shared" si="8"/>
        <v>72055.597920525805</v>
      </c>
      <c r="I54" s="19">
        <f t="shared" si="9"/>
        <v>-68935.597920525805</v>
      </c>
      <c r="J54" s="14">
        <v>52</v>
      </c>
      <c r="K54" s="15">
        <f t="shared" si="3"/>
        <v>5</v>
      </c>
      <c r="L54" s="30"/>
      <c r="N54" s="19">
        <f t="shared" si="17"/>
        <v>325530.04928383656</v>
      </c>
      <c r="O54" s="19">
        <f>IF(N54&gt;0,N54*Mortgage!$B$4/26,0)</f>
        <v>626.01932554583959</v>
      </c>
      <c r="P54" s="19">
        <f>IF(O54&gt;0,Mortgage!$B$38-O54,0)</f>
        <v>116.91340996368251</v>
      </c>
      <c r="Q54" s="20">
        <f>IF(P54&gt;0,IF(Mortgage!$G$2 = "n", 0,Mortgage!$G$4-Mortgage!$B$38),0)</f>
        <v>-642.9327355095221</v>
      </c>
      <c r="R54" s="20">
        <f t="shared" si="4"/>
        <v>100</v>
      </c>
      <c r="S54" s="20">
        <f t="shared" si="5"/>
        <v>-526.01932554583959</v>
      </c>
      <c r="T54" s="19">
        <f t="shared" si="6"/>
        <v>326056.06860938243</v>
      </c>
      <c r="U54" s="19">
        <f t="shared" si="10"/>
        <v>31256.068609382077</v>
      </c>
      <c r="V54" s="19">
        <f t="shared" si="11"/>
        <v>-26056.06860938208</v>
      </c>
      <c r="W54" s="14">
        <v>52</v>
      </c>
      <c r="X54" s="15">
        <f t="shared" si="7"/>
        <v>2</v>
      </c>
      <c r="Y54" s="31"/>
    </row>
    <row r="55" spans="1:25" x14ac:dyDescent="0.25">
      <c r="A55" s="19">
        <f t="shared" si="16"/>
        <v>368935.59792052512</v>
      </c>
      <c r="B55" s="19">
        <f>IF(A55 &gt; 0,A55*Mortgage!$B$4/12,0)</f>
        <v>1537.2316580021879</v>
      </c>
      <c r="C55" s="19">
        <f>IF(B55 &gt; 0,Mortgage!$B$14-B55,0)</f>
        <v>73.233211034226542</v>
      </c>
      <c r="D55" s="20">
        <f>IF(B55&gt;0,IF(Mortgage!$G$2 = "n", 0,Mortgage!$G$3-Mortgage!$B$19),0)</f>
        <v>-1550.4648690364145</v>
      </c>
      <c r="E55" s="20">
        <f t="shared" si="0"/>
        <v>60</v>
      </c>
      <c r="F55" s="20">
        <f t="shared" si="1"/>
        <v>-1477.2316580021879</v>
      </c>
      <c r="G55" s="19">
        <f t="shared" si="2"/>
        <v>370412.82957852731</v>
      </c>
      <c r="H55" s="19">
        <f t="shared" si="8"/>
        <v>73592.829578527992</v>
      </c>
      <c r="I55" s="19">
        <f t="shared" si="9"/>
        <v>-70412.829578527992</v>
      </c>
      <c r="J55" s="14">
        <v>53</v>
      </c>
      <c r="K55" s="15">
        <f t="shared" si="3"/>
        <v>5</v>
      </c>
      <c r="L55" s="30"/>
      <c r="N55" s="19">
        <f t="shared" si="17"/>
        <v>326056.06860938243</v>
      </c>
      <c r="O55" s="19">
        <f>IF(N55&gt;0,N55*Mortgage!$B$4/26,0)</f>
        <v>627.03090117188935</v>
      </c>
      <c r="P55" s="19">
        <f>IF(O55&gt;0,Mortgage!$B$38-O55,0)</f>
        <v>115.90183433763275</v>
      </c>
      <c r="Q55" s="20">
        <f>IF(P55&gt;0,IF(Mortgage!$G$2 = "n", 0,Mortgage!$G$4-Mortgage!$B$38),0)</f>
        <v>-642.9327355095221</v>
      </c>
      <c r="R55" s="20">
        <f t="shared" si="4"/>
        <v>100</v>
      </c>
      <c r="S55" s="20">
        <f t="shared" si="5"/>
        <v>-527.03090117188935</v>
      </c>
      <c r="T55" s="19">
        <f t="shared" si="6"/>
        <v>326583.09951055434</v>
      </c>
      <c r="U55" s="19">
        <f t="shared" si="10"/>
        <v>31883.099510553966</v>
      </c>
      <c r="V55" s="19">
        <f t="shared" si="11"/>
        <v>-26583.09951055397</v>
      </c>
      <c r="W55" s="14">
        <v>53</v>
      </c>
      <c r="X55" s="15">
        <f t="shared" si="7"/>
        <v>3</v>
      </c>
      <c r="Y55" s="30"/>
    </row>
    <row r="56" spans="1:25" x14ac:dyDescent="0.25">
      <c r="A56" s="19">
        <f t="shared" si="16"/>
        <v>370412.82957852731</v>
      </c>
      <c r="B56" s="19">
        <f>IF(A56 &gt; 0,A56*Mortgage!$B$4/12,0)</f>
        <v>1543.3867899105305</v>
      </c>
      <c r="C56" s="19">
        <f>IF(B56 &gt; 0,Mortgage!$B$14-B56,0)</f>
        <v>67.07807912588396</v>
      </c>
      <c r="D56" s="20">
        <f>IF(B56&gt;0,IF(Mortgage!$G$2 = "n", 0,Mortgage!$G$3-Mortgage!$B$19),0)</f>
        <v>-1550.4648690364145</v>
      </c>
      <c r="E56" s="20">
        <f t="shared" si="0"/>
        <v>60</v>
      </c>
      <c r="F56" s="20">
        <f t="shared" si="1"/>
        <v>-1483.3867899105305</v>
      </c>
      <c r="G56" s="19">
        <f t="shared" si="2"/>
        <v>371896.2163684378</v>
      </c>
      <c r="H56" s="19">
        <f t="shared" si="8"/>
        <v>75136.216368438516</v>
      </c>
      <c r="I56" s="19">
        <f t="shared" si="9"/>
        <v>-71896.216368438516</v>
      </c>
      <c r="J56" s="14">
        <v>54</v>
      </c>
      <c r="K56" s="15">
        <f t="shared" si="3"/>
        <v>5</v>
      </c>
      <c r="L56" s="30"/>
      <c r="N56" s="19">
        <f t="shared" si="17"/>
        <v>326583.09951055434</v>
      </c>
      <c r="O56" s="19">
        <f>IF(N56&gt;0,N56*Mortgage!$B$4/26,0)</f>
        <v>628.04442213568143</v>
      </c>
      <c r="P56" s="19">
        <f>IF(O56&gt;0,Mortgage!$B$38-O56,0)</f>
        <v>114.88831337384067</v>
      </c>
      <c r="Q56" s="20">
        <f>IF(P56&gt;0,IF(Mortgage!$G$2 = "n", 0,Mortgage!$G$4-Mortgage!$B$38),0)</f>
        <v>-642.9327355095221</v>
      </c>
      <c r="R56" s="20">
        <f t="shared" si="4"/>
        <v>100</v>
      </c>
      <c r="S56" s="20">
        <f t="shared" si="5"/>
        <v>-528.04442213568143</v>
      </c>
      <c r="T56" s="19">
        <f t="shared" si="6"/>
        <v>327111.14393269003</v>
      </c>
      <c r="U56" s="19">
        <f t="shared" si="10"/>
        <v>32511.143932689647</v>
      </c>
      <c r="V56" s="19">
        <f t="shared" si="11"/>
        <v>-27111.143932689651</v>
      </c>
      <c r="W56" s="14">
        <v>54</v>
      </c>
      <c r="X56" s="15">
        <f t="shared" si="7"/>
        <v>3</v>
      </c>
      <c r="Y56" s="30"/>
    </row>
    <row r="57" spans="1:25" x14ac:dyDescent="0.25">
      <c r="A57" s="19">
        <f t="shared" si="16"/>
        <v>371896.2163684378</v>
      </c>
      <c r="B57" s="19">
        <f>IF(A57 &gt; 0,A57*Mortgage!$B$4/12,0)</f>
        <v>1549.5675682018243</v>
      </c>
      <c r="C57" s="19">
        <f>IF(B57 &gt; 0,Mortgage!$B$14-B57,0)</f>
        <v>60.897300834590169</v>
      </c>
      <c r="D57" s="20">
        <f>IF(B57&gt;0,IF(Mortgage!$G$2 = "n", 0,Mortgage!$G$3-Mortgage!$B$19),0)</f>
        <v>-1550.4648690364145</v>
      </c>
      <c r="E57" s="20">
        <f t="shared" si="0"/>
        <v>60</v>
      </c>
      <c r="F57" s="20">
        <f t="shared" si="1"/>
        <v>-1489.5675682018243</v>
      </c>
      <c r="G57" s="19">
        <f t="shared" si="2"/>
        <v>373385.78393663961</v>
      </c>
      <c r="H57" s="19">
        <f t="shared" si="8"/>
        <v>76685.783936640335</v>
      </c>
      <c r="I57" s="19">
        <f t="shared" si="9"/>
        <v>-73385.783936640335</v>
      </c>
      <c r="J57" s="14">
        <v>55</v>
      </c>
      <c r="K57" s="15">
        <f t="shared" si="3"/>
        <v>5</v>
      </c>
      <c r="L57" s="31"/>
      <c r="N57" s="19">
        <f t="shared" si="17"/>
        <v>327111.14393269003</v>
      </c>
      <c r="O57" s="19">
        <f>IF(N57&gt;0,N57*Mortgage!$B$4/26,0)</f>
        <v>629.05989217825004</v>
      </c>
      <c r="P57" s="19">
        <f>IF(O57&gt;0,Mortgage!$B$38-O57,0)</f>
        <v>113.87284333127207</v>
      </c>
      <c r="Q57" s="20">
        <f>IF(P57&gt;0,IF(Mortgage!$G$2 = "n", 0,Mortgage!$G$4-Mortgage!$B$38),0)</f>
        <v>-642.9327355095221</v>
      </c>
      <c r="R57" s="20">
        <f t="shared" si="4"/>
        <v>100</v>
      </c>
      <c r="S57" s="20">
        <f t="shared" si="5"/>
        <v>-529.05989217825004</v>
      </c>
      <c r="T57" s="19">
        <f t="shared" si="6"/>
        <v>327640.20382486831</v>
      </c>
      <c r="U57" s="19">
        <f t="shared" si="10"/>
        <v>33140.203824867895</v>
      </c>
      <c r="V57" s="19">
        <f t="shared" si="11"/>
        <v>-27640.203824867902</v>
      </c>
      <c r="W57" s="14">
        <v>55</v>
      </c>
      <c r="X57" s="15">
        <f t="shared" si="7"/>
        <v>3</v>
      </c>
      <c r="Y57" s="30"/>
    </row>
    <row r="58" spans="1:25" x14ac:dyDescent="0.25">
      <c r="A58" s="19">
        <f t="shared" si="16"/>
        <v>373385.78393663961</v>
      </c>
      <c r="B58" s="19">
        <f>IF(A58 &gt; 0,A58*Mortgage!$B$4/12,0)</f>
        <v>1555.7740997359986</v>
      </c>
      <c r="C58" s="19">
        <f>IF(B58 &gt; 0,Mortgage!$B$14-B58,0)</f>
        <v>54.690769300415923</v>
      </c>
      <c r="D58" s="20">
        <f>IF(B58&gt;0,IF(Mortgage!$G$2 = "n", 0,Mortgage!$G$3-Mortgage!$B$19),0)</f>
        <v>-1550.4648690364145</v>
      </c>
      <c r="E58" s="20">
        <f t="shared" si="0"/>
        <v>60</v>
      </c>
      <c r="F58" s="20">
        <f t="shared" si="1"/>
        <v>-1495.7740997359986</v>
      </c>
      <c r="G58" s="19">
        <f t="shared" si="2"/>
        <v>374881.55803637562</v>
      </c>
      <c r="H58" s="19">
        <f t="shared" si="8"/>
        <v>78241.558036376329</v>
      </c>
      <c r="I58" s="19">
        <f t="shared" si="9"/>
        <v>-74881.558036376329</v>
      </c>
      <c r="J58" s="14">
        <v>56</v>
      </c>
      <c r="K58" s="15">
        <f t="shared" si="3"/>
        <v>5</v>
      </c>
      <c r="L58" s="31"/>
      <c r="N58" s="19">
        <f t="shared" si="17"/>
        <v>327640.20382486831</v>
      </c>
      <c r="O58" s="19">
        <f>IF(N58&gt;0,N58*Mortgage!$B$4/26,0)</f>
        <v>630.07731504782373</v>
      </c>
      <c r="P58" s="19">
        <f>IF(O58&gt;0,Mortgage!$B$38-O58,0)</f>
        <v>112.85542046169837</v>
      </c>
      <c r="Q58" s="20">
        <f>IF(P58&gt;0,IF(Mortgage!$G$2 = "n", 0,Mortgage!$G$4-Mortgage!$B$38),0)</f>
        <v>-642.9327355095221</v>
      </c>
      <c r="R58" s="20">
        <f t="shared" si="4"/>
        <v>100</v>
      </c>
      <c r="S58" s="20">
        <f t="shared" si="5"/>
        <v>-530.07731504782373</v>
      </c>
      <c r="T58" s="19">
        <f t="shared" si="6"/>
        <v>328170.28113991616</v>
      </c>
      <c r="U58" s="19">
        <f t="shared" si="10"/>
        <v>33770.281139915722</v>
      </c>
      <c r="V58" s="19">
        <f t="shared" si="11"/>
        <v>-28170.281139915725</v>
      </c>
      <c r="W58" s="14">
        <v>56</v>
      </c>
      <c r="X58" s="15">
        <f t="shared" si="7"/>
        <v>3</v>
      </c>
      <c r="Y58" s="30"/>
    </row>
    <row r="59" spans="1:25" x14ac:dyDescent="0.25">
      <c r="A59" s="19">
        <f t="shared" si="16"/>
        <v>374881.55803637562</v>
      </c>
      <c r="B59" s="19">
        <f>IF(A59 &gt; 0,A59*Mortgage!$B$4/12,0)</f>
        <v>1562.0064918182318</v>
      </c>
      <c r="C59" s="19">
        <f>IF(B59 &gt; 0,Mortgage!$B$14-B59,0)</f>
        <v>48.458377218182704</v>
      </c>
      <c r="D59" s="20">
        <f>IF(B59&gt;0,IF(Mortgage!$G$2 = "n", 0,Mortgage!$G$3-Mortgage!$B$19),0)</f>
        <v>-1550.4648690364145</v>
      </c>
      <c r="E59" s="20">
        <f t="shared" si="0"/>
        <v>60</v>
      </c>
      <c r="F59" s="20">
        <f t="shared" si="1"/>
        <v>-1502.0064918182318</v>
      </c>
      <c r="G59" s="19">
        <f t="shared" si="2"/>
        <v>376383.56452819385</v>
      </c>
      <c r="H59" s="19">
        <f t="shared" si="8"/>
        <v>79803.564528194562</v>
      </c>
      <c r="I59" s="19">
        <f t="shared" si="9"/>
        <v>-76383.564528194562</v>
      </c>
      <c r="J59" s="14">
        <v>57</v>
      </c>
      <c r="K59" s="15">
        <f t="shared" si="3"/>
        <v>5</v>
      </c>
      <c r="L59" s="31"/>
      <c r="N59" s="19">
        <f t="shared" si="17"/>
        <v>328170.28113991616</v>
      </c>
      <c r="O59" s="19">
        <f>IF(N59&gt;0,N59*Mortgage!$B$4/26,0)</f>
        <v>631.0966944998388</v>
      </c>
      <c r="P59" s="19">
        <f>IF(O59&gt;0,Mortgage!$B$38-O59,0)</f>
        <v>111.8360410096833</v>
      </c>
      <c r="Q59" s="20">
        <f>IF(P59&gt;0,IF(Mortgage!$G$2 = "n", 0,Mortgage!$G$4-Mortgage!$B$38),0)</f>
        <v>-642.9327355095221</v>
      </c>
      <c r="R59" s="20">
        <f t="shared" si="4"/>
        <v>100</v>
      </c>
      <c r="S59" s="20">
        <f t="shared" si="5"/>
        <v>-531.0966944998388</v>
      </c>
      <c r="T59" s="19">
        <f t="shared" si="6"/>
        <v>328701.37783441599</v>
      </c>
      <c r="U59" s="19">
        <f t="shared" si="10"/>
        <v>34401.377834415558</v>
      </c>
      <c r="V59" s="19">
        <f t="shared" si="11"/>
        <v>-28701.377834415565</v>
      </c>
      <c r="W59" s="14">
        <v>57</v>
      </c>
      <c r="X59" s="15">
        <f t="shared" si="7"/>
        <v>3</v>
      </c>
      <c r="Y59" s="30"/>
    </row>
    <row r="60" spans="1:25" x14ac:dyDescent="0.25">
      <c r="A60" s="19">
        <f t="shared" si="16"/>
        <v>376383.56452819385</v>
      </c>
      <c r="B60" s="19">
        <f>IF(A60 &gt; 0,A60*Mortgage!$B$4/12,0)</f>
        <v>1568.2648522008078</v>
      </c>
      <c r="C60" s="19">
        <f>IF(B60 &gt; 0,Mortgage!$B$14-B60,0)</f>
        <v>42.200016835606675</v>
      </c>
      <c r="D60" s="20">
        <f>IF(B60&gt;0,IF(Mortgage!$G$2 = "n", 0,Mortgage!$G$3-Mortgage!$B$19),0)</f>
        <v>-1550.4648690364145</v>
      </c>
      <c r="E60" s="20">
        <f t="shared" si="0"/>
        <v>60</v>
      </c>
      <c r="F60" s="20">
        <f t="shared" si="1"/>
        <v>-1508.2648522008078</v>
      </c>
      <c r="G60" s="19">
        <f t="shared" si="2"/>
        <v>377891.82938039466</v>
      </c>
      <c r="H60" s="19">
        <f t="shared" si="8"/>
        <v>81371.829380395371</v>
      </c>
      <c r="I60" s="19">
        <f t="shared" si="9"/>
        <v>-77891.829380395371</v>
      </c>
      <c r="J60" s="14">
        <v>58</v>
      </c>
      <c r="K60" s="15">
        <f t="shared" si="3"/>
        <v>5</v>
      </c>
      <c r="L60" s="31"/>
      <c r="N60" s="19">
        <f t="shared" si="17"/>
        <v>328701.37783441599</v>
      </c>
      <c r="O60" s="19">
        <f>IF(N60&gt;0,N60*Mortgage!$B$4/26,0)</f>
        <v>632.11803429695385</v>
      </c>
      <c r="P60" s="19">
        <f>IF(O60&gt;0,Mortgage!$B$38-O60,0)</f>
        <v>110.81470121256825</v>
      </c>
      <c r="Q60" s="20">
        <f>IF(P60&gt;0,IF(Mortgage!$G$2 = "n", 0,Mortgage!$G$4-Mortgage!$B$38),0)</f>
        <v>-642.9327355095221</v>
      </c>
      <c r="R60" s="20">
        <f t="shared" si="4"/>
        <v>100</v>
      </c>
      <c r="S60" s="20">
        <f t="shared" si="5"/>
        <v>-532.11803429695385</v>
      </c>
      <c r="T60" s="19">
        <f t="shared" si="6"/>
        <v>329233.49586871295</v>
      </c>
      <c r="U60" s="19">
        <f t="shared" si="10"/>
        <v>35033.495868712511</v>
      </c>
      <c r="V60" s="19">
        <f t="shared" si="11"/>
        <v>-29233.495868712518</v>
      </c>
      <c r="W60" s="14">
        <v>58</v>
      </c>
      <c r="X60" s="15">
        <f t="shared" si="7"/>
        <v>3</v>
      </c>
      <c r="Y60" s="30"/>
    </row>
    <row r="61" spans="1:25" x14ac:dyDescent="0.25">
      <c r="A61" s="19">
        <f t="shared" si="16"/>
        <v>377891.82938039466</v>
      </c>
      <c r="B61" s="19">
        <f>IF(A61 &gt; 0,A61*Mortgage!$B$4/12,0)</f>
        <v>1574.549289084978</v>
      </c>
      <c r="C61" s="19">
        <f>IF(B61 &gt; 0,Mortgage!$B$14-B61,0)</f>
        <v>35.915579951436484</v>
      </c>
      <c r="D61" s="20">
        <f>IF(B61&gt;0,IF(Mortgage!$G$2 = "n", 0,Mortgage!$G$3-Mortgage!$B$19),0)</f>
        <v>-1550.4648690364145</v>
      </c>
      <c r="E61" s="20">
        <f t="shared" si="0"/>
        <v>60</v>
      </c>
      <c r="F61" s="20">
        <f t="shared" si="1"/>
        <v>-1514.549289084978</v>
      </c>
      <c r="G61" s="19">
        <f t="shared" si="2"/>
        <v>379406.37866947963</v>
      </c>
      <c r="H61" s="19">
        <f t="shared" si="8"/>
        <v>82946.378669480342</v>
      </c>
      <c r="I61" s="19">
        <f t="shared" si="9"/>
        <v>-79406.378669480342</v>
      </c>
      <c r="J61" s="14">
        <v>59</v>
      </c>
      <c r="K61" s="15">
        <f t="shared" si="3"/>
        <v>5</v>
      </c>
      <c r="L61" s="31"/>
      <c r="N61" s="19">
        <f t="shared" si="17"/>
        <v>329233.49586871295</v>
      </c>
      <c r="O61" s="19">
        <f>IF(N61&gt;0,N61*Mortgage!$B$4/26,0)</f>
        <v>633.14133820906341</v>
      </c>
      <c r="P61" s="19">
        <f>IF(O61&gt;0,Mortgage!$B$38-O61,0)</f>
        <v>109.7913973004587</v>
      </c>
      <c r="Q61" s="20">
        <f>IF(P61&gt;0,IF(Mortgage!$G$2 = "n", 0,Mortgage!$G$4-Mortgage!$B$38),0)</f>
        <v>-642.9327355095221</v>
      </c>
      <c r="R61" s="20">
        <f t="shared" si="4"/>
        <v>100</v>
      </c>
      <c r="S61" s="20">
        <f t="shared" si="5"/>
        <v>-533.14133820906341</v>
      </c>
      <c r="T61" s="19">
        <f t="shared" si="6"/>
        <v>329766.63720692205</v>
      </c>
      <c r="U61" s="19">
        <f t="shared" si="10"/>
        <v>35666.637206921572</v>
      </c>
      <c r="V61" s="19">
        <f t="shared" si="11"/>
        <v>-29766.637206921583</v>
      </c>
      <c r="W61" s="14">
        <v>59</v>
      </c>
      <c r="X61" s="15">
        <f t="shared" si="7"/>
        <v>3</v>
      </c>
      <c r="Y61" s="30"/>
    </row>
    <row r="62" spans="1:25" x14ac:dyDescent="0.25">
      <c r="A62" s="19">
        <f t="shared" si="16"/>
        <v>379406.37866947963</v>
      </c>
      <c r="B62" s="19">
        <f>IF(A62 &gt; 0,A62*Mortgage!$B$4/12,0)</f>
        <v>1580.859911122832</v>
      </c>
      <c r="C62" s="19">
        <f>IF(B62 &gt; 0,Mortgage!$B$14-B62,0)</f>
        <v>29.604957913582439</v>
      </c>
      <c r="D62" s="20">
        <f>IF(B62&gt;0,IF(Mortgage!$G$2 = "n", 0,Mortgage!$G$3-Mortgage!$B$19),0)</f>
        <v>-1550.4648690364145</v>
      </c>
      <c r="E62" s="20">
        <f t="shared" si="0"/>
        <v>60</v>
      </c>
      <c r="F62" s="20">
        <f t="shared" si="1"/>
        <v>-1520.859911122832</v>
      </c>
      <c r="G62" s="19">
        <f t="shared" si="2"/>
        <v>380927.23858060245</v>
      </c>
      <c r="H62" s="19">
        <f t="shared" si="8"/>
        <v>84527.238580603167</v>
      </c>
      <c r="I62" s="19">
        <f t="shared" si="9"/>
        <v>-80927.238580603167</v>
      </c>
      <c r="J62" s="14">
        <v>60</v>
      </c>
      <c r="K62" s="15">
        <f t="shared" si="3"/>
        <v>5</v>
      </c>
      <c r="L62" s="31"/>
      <c r="N62" s="19">
        <f t="shared" si="17"/>
        <v>329766.63720692205</v>
      </c>
      <c r="O62" s="19">
        <f>IF(N62&gt;0,N62*Mortgage!$B$4/26,0)</f>
        <v>634.1666100133117</v>
      </c>
      <c r="P62" s="19">
        <f>IF(O62&gt;0,Mortgage!$B$38-O62,0)</f>
        <v>108.76612549621041</v>
      </c>
      <c r="Q62" s="20">
        <f>IF(P62&gt;0,IF(Mortgage!$G$2 = "n", 0,Mortgage!$G$4-Mortgage!$B$38),0)</f>
        <v>-642.9327355095221</v>
      </c>
      <c r="R62" s="20">
        <f t="shared" si="4"/>
        <v>100</v>
      </c>
      <c r="S62" s="20">
        <f t="shared" si="5"/>
        <v>-534.1666100133117</v>
      </c>
      <c r="T62" s="19">
        <f t="shared" si="6"/>
        <v>330300.8038169354</v>
      </c>
      <c r="U62" s="19">
        <f t="shared" si="10"/>
        <v>36300.803816934887</v>
      </c>
      <c r="V62" s="19">
        <f t="shared" si="11"/>
        <v>-30300.803816934895</v>
      </c>
      <c r="W62" s="14">
        <v>60</v>
      </c>
      <c r="X62" s="15">
        <f t="shared" si="7"/>
        <v>3</v>
      </c>
      <c r="Y62" s="30"/>
    </row>
    <row r="63" spans="1:25" x14ac:dyDescent="0.25">
      <c r="A63" s="19">
        <f t="shared" si="16"/>
        <v>380927.23858060245</v>
      </c>
      <c r="B63" s="19">
        <f>IF(A63 &gt; 0,A63*Mortgage!$B$4/12,0)</f>
        <v>1587.196827419177</v>
      </c>
      <c r="C63" s="19">
        <f>IF(B63 &gt; 0,Mortgage!$B$14-B63,0)</f>
        <v>23.268041617237486</v>
      </c>
      <c r="D63" s="20">
        <f>IF(B63&gt;0,IF(Mortgage!$G$2 = "n", 0,Mortgage!$G$3-Mortgage!$B$19),0)</f>
        <v>-1550.4648690364145</v>
      </c>
      <c r="E63" s="20">
        <f t="shared" si="0"/>
        <v>60</v>
      </c>
      <c r="F63" s="20">
        <f t="shared" si="1"/>
        <v>-1527.196827419177</v>
      </c>
      <c r="G63" s="19">
        <f t="shared" si="2"/>
        <v>382454.43540802161</v>
      </c>
      <c r="H63" s="19">
        <f t="shared" si="8"/>
        <v>86114.435408022342</v>
      </c>
      <c r="I63" s="19">
        <f t="shared" si="9"/>
        <v>-82454.435408022342</v>
      </c>
      <c r="J63" s="14">
        <v>61</v>
      </c>
      <c r="K63" s="15">
        <f t="shared" si="3"/>
        <v>6</v>
      </c>
      <c r="L63" s="30"/>
      <c r="N63" s="19">
        <f t="shared" si="17"/>
        <v>330300.8038169354</v>
      </c>
      <c r="O63" s="19">
        <f>IF(N63&gt;0,N63*Mortgage!$B$4/26,0)</f>
        <v>635.19385349410663</v>
      </c>
      <c r="P63" s="19">
        <f>IF(O63&gt;0,Mortgage!$B$38-O63,0)</f>
        <v>107.73888201541547</v>
      </c>
      <c r="Q63" s="20">
        <f>IF(P63&gt;0,IF(Mortgage!$G$2 = "n", 0,Mortgage!$G$4-Mortgage!$B$38),0)</f>
        <v>-642.9327355095221</v>
      </c>
      <c r="R63" s="20">
        <f t="shared" si="4"/>
        <v>100</v>
      </c>
      <c r="S63" s="20">
        <f t="shared" si="5"/>
        <v>-535.19385349410663</v>
      </c>
      <c r="T63" s="19">
        <f t="shared" si="6"/>
        <v>330835.99767042953</v>
      </c>
      <c r="U63" s="19">
        <f t="shared" si="10"/>
        <v>36935.997670428995</v>
      </c>
      <c r="V63" s="19">
        <f t="shared" si="11"/>
        <v>-30835.997670429002</v>
      </c>
      <c r="W63" s="14">
        <v>61</v>
      </c>
      <c r="X63" s="15">
        <f t="shared" si="7"/>
        <v>3</v>
      </c>
      <c r="Y63" s="30"/>
    </row>
    <row r="64" spans="1:25" x14ac:dyDescent="0.25">
      <c r="A64" s="19">
        <f t="shared" si="16"/>
        <v>382454.43540802161</v>
      </c>
      <c r="B64" s="19">
        <f>IF(A64 &gt; 0,A64*Mortgage!$B$4/12,0)</f>
        <v>1593.5601475334233</v>
      </c>
      <c r="C64" s="19">
        <f>IF(B64 &gt; 0,Mortgage!$B$14-B64,0)</f>
        <v>16.904721502991151</v>
      </c>
      <c r="D64" s="20">
        <f>IF(B64&gt;0,IF(Mortgage!$G$2 = "n", 0,Mortgage!$G$3-Mortgage!$B$19),0)</f>
        <v>-1550.4648690364145</v>
      </c>
      <c r="E64" s="20">
        <f t="shared" si="0"/>
        <v>60</v>
      </c>
      <c r="F64" s="20">
        <f t="shared" si="1"/>
        <v>-1533.5601475334233</v>
      </c>
      <c r="G64" s="19">
        <f t="shared" si="2"/>
        <v>383987.99555555504</v>
      </c>
      <c r="H64" s="19">
        <f t="shared" si="8"/>
        <v>87707.995555555768</v>
      </c>
      <c r="I64" s="19">
        <f t="shared" si="9"/>
        <v>-83987.995555555768</v>
      </c>
      <c r="J64" s="14">
        <v>62</v>
      </c>
      <c r="K64" s="15">
        <f t="shared" si="3"/>
        <v>6</v>
      </c>
      <c r="L64" s="30"/>
      <c r="N64" s="19">
        <f t="shared" si="17"/>
        <v>330835.99767042953</v>
      </c>
      <c r="O64" s="19">
        <f>IF(N64&gt;0,N64*Mortgage!$B$4/26,0)</f>
        <v>636.22307244313379</v>
      </c>
      <c r="P64" s="19">
        <f>IF(O64&gt;0,Mortgage!$B$38-O64,0)</f>
        <v>106.70966306638832</v>
      </c>
      <c r="Q64" s="20">
        <f>IF(P64&gt;0,IF(Mortgage!$G$2 = "n", 0,Mortgage!$G$4-Mortgage!$B$38),0)</f>
        <v>-642.9327355095221</v>
      </c>
      <c r="R64" s="20">
        <f t="shared" si="4"/>
        <v>100</v>
      </c>
      <c r="S64" s="20">
        <f t="shared" si="5"/>
        <v>-536.22307244313379</v>
      </c>
      <c r="T64" s="19">
        <f t="shared" si="6"/>
        <v>331372.22074287268</v>
      </c>
      <c r="U64" s="19">
        <f t="shared" si="10"/>
        <v>37572.22074287213</v>
      </c>
      <c r="V64" s="19">
        <f t="shared" si="11"/>
        <v>-31372.220742872138</v>
      </c>
      <c r="W64" s="14">
        <v>62</v>
      </c>
      <c r="X64" s="15">
        <f t="shared" si="7"/>
        <v>3</v>
      </c>
      <c r="Y64" s="30"/>
    </row>
    <row r="65" spans="1:25" x14ac:dyDescent="0.25">
      <c r="A65" s="19">
        <f t="shared" si="16"/>
        <v>383987.99555555504</v>
      </c>
      <c r="B65" s="19">
        <f>IF(A65 &gt; 0,A65*Mortgage!$B$4/12,0)</f>
        <v>1599.9499814814792</v>
      </c>
      <c r="C65" s="19">
        <f>IF(B65 &gt; 0,Mortgage!$B$14-B65,0)</f>
        <v>10.514887554935285</v>
      </c>
      <c r="D65" s="20">
        <f>IF(B65&gt;0,IF(Mortgage!$G$2 = "n", 0,Mortgage!$G$3-Mortgage!$B$19),0)</f>
        <v>-1550.4648690364145</v>
      </c>
      <c r="E65" s="20">
        <f t="shared" si="0"/>
        <v>60</v>
      </c>
      <c r="F65" s="20">
        <f t="shared" si="1"/>
        <v>-1539.9499814814792</v>
      </c>
      <c r="G65" s="19">
        <f t="shared" si="2"/>
        <v>385527.94553703652</v>
      </c>
      <c r="H65" s="19">
        <f t="shared" si="8"/>
        <v>89307.945537037245</v>
      </c>
      <c r="I65" s="19">
        <f t="shared" si="9"/>
        <v>-85527.945537037245</v>
      </c>
      <c r="J65" s="14">
        <v>63</v>
      </c>
      <c r="K65" s="15">
        <f t="shared" si="3"/>
        <v>6</v>
      </c>
      <c r="L65" s="30"/>
      <c r="N65" s="19">
        <f t="shared" si="17"/>
        <v>331372.22074287268</v>
      </c>
      <c r="O65" s="19">
        <f>IF(N65&gt;0,N65*Mortgage!$B$4/26,0)</f>
        <v>637.25427065937049</v>
      </c>
      <c r="P65" s="19">
        <f>IF(O65&gt;0,Mortgage!$B$38-O65,0)</f>
        <v>105.67846485015161</v>
      </c>
      <c r="Q65" s="20">
        <f>IF(P65&gt;0,IF(Mortgage!$G$2 = "n", 0,Mortgage!$G$4-Mortgage!$B$38),0)</f>
        <v>-642.9327355095221</v>
      </c>
      <c r="R65" s="20">
        <f t="shared" si="4"/>
        <v>100</v>
      </c>
      <c r="S65" s="20">
        <f t="shared" si="5"/>
        <v>-537.25427065937049</v>
      </c>
      <c r="T65" s="19">
        <f t="shared" si="6"/>
        <v>331909.47501353204</v>
      </c>
      <c r="U65" s="19">
        <f t="shared" si="10"/>
        <v>38209.475013531504</v>
      </c>
      <c r="V65" s="19">
        <f t="shared" si="11"/>
        <v>-31909.475013531508</v>
      </c>
      <c r="W65" s="14">
        <v>63</v>
      </c>
      <c r="X65" s="15">
        <f t="shared" si="7"/>
        <v>3</v>
      </c>
      <c r="Y65" s="30"/>
    </row>
    <row r="66" spans="1:25" x14ac:dyDescent="0.25">
      <c r="A66" s="19">
        <f t="shared" si="16"/>
        <v>385527.94553703652</v>
      </c>
      <c r="B66" s="19">
        <f>IF(A66 &gt; 0,A66*Mortgage!$B$4/12,0)</f>
        <v>1606.3664397376522</v>
      </c>
      <c r="C66" s="19">
        <f>IF(B66 &gt; 0,Mortgage!$B$14-B66,0)</f>
        <v>4.0984292987623121</v>
      </c>
      <c r="D66" s="20">
        <f>IF(B66&gt;0,IF(Mortgage!$G$2 = "n", 0,Mortgage!$G$3-Mortgage!$B$19),0)</f>
        <v>-1550.4648690364145</v>
      </c>
      <c r="E66" s="20">
        <f t="shared" si="0"/>
        <v>60</v>
      </c>
      <c r="F66" s="20">
        <f t="shared" si="1"/>
        <v>-1546.3664397376522</v>
      </c>
      <c r="G66" s="19">
        <f t="shared" si="2"/>
        <v>387074.31197677413</v>
      </c>
      <c r="H66" s="19">
        <f t="shared" si="8"/>
        <v>90914.311976774901</v>
      </c>
      <c r="I66" s="19">
        <f t="shared" si="9"/>
        <v>-87074.311976774901</v>
      </c>
      <c r="J66" s="14">
        <v>64</v>
      </c>
      <c r="K66" s="15">
        <f t="shared" si="3"/>
        <v>6</v>
      </c>
      <c r="L66" s="30"/>
      <c r="N66" s="19">
        <f t="shared" si="17"/>
        <v>331909.47501353204</v>
      </c>
      <c r="O66" s="19">
        <f>IF(N66&gt;0,N66*Mortgage!$B$4/26,0)</f>
        <v>638.28745194910016</v>
      </c>
      <c r="P66" s="19">
        <f>IF(O66&gt;0,Mortgage!$B$38-O66,0)</f>
        <v>104.64528356042194</v>
      </c>
      <c r="Q66" s="20">
        <f>IF(P66&gt;0,IF(Mortgage!$G$2 = "n", 0,Mortgage!$G$4-Mortgage!$B$38),0)</f>
        <v>-642.9327355095221</v>
      </c>
      <c r="R66" s="20">
        <f t="shared" si="4"/>
        <v>100</v>
      </c>
      <c r="S66" s="20">
        <f t="shared" si="5"/>
        <v>-538.28745194910016</v>
      </c>
      <c r="T66" s="19">
        <f t="shared" si="6"/>
        <v>332447.76246548112</v>
      </c>
      <c r="U66" s="19">
        <f t="shared" si="10"/>
        <v>38847.762465480606</v>
      </c>
      <c r="V66" s="19">
        <f t="shared" si="11"/>
        <v>-32447.76246548061</v>
      </c>
      <c r="W66" s="14">
        <v>64</v>
      </c>
      <c r="X66" s="15">
        <f t="shared" si="7"/>
        <v>3</v>
      </c>
      <c r="Y66" s="30"/>
    </row>
    <row r="67" spans="1:25" x14ac:dyDescent="0.25">
      <c r="A67" s="19">
        <f t="shared" si="16"/>
        <v>387074.31197677413</v>
      </c>
      <c r="B67" s="19">
        <f>IF(A67 &gt; 0,A67*Mortgage!$B$4/12,0)</f>
        <v>1612.8096332365587</v>
      </c>
      <c r="C67" s="19">
        <f>IF(B67 &gt; 0,Mortgage!$B$14-B67,0)</f>
        <v>-2.3447642001442546</v>
      </c>
      <c r="D67" s="20">
        <f>IF(B67&gt;0,IF(Mortgage!$G$2 = "n", 0,Mortgage!$G$3-Mortgage!$B$19),0)</f>
        <v>-1550.4648690364145</v>
      </c>
      <c r="E67" s="20">
        <f t="shared" si="0"/>
        <v>60</v>
      </c>
      <c r="F67" s="20">
        <f t="shared" si="1"/>
        <v>-1552.8096332365587</v>
      </c>
      <c r="G67" s="19">
        <f t="shared" si="2"/>
        <v>388627.12161001068</v>
      </c>
      <c r="H67" s="19">
        <f t="shared" si="8"/>
        <v>92527.121610011454</v>
      </c>
      <c r="I67" s="19">
        <f t="shared" si="9"/>
        <v>-88627.121610011454</v>
      </c>
      <c r="J67" s="14">
        <v>65</v>
      </c>
      <c r="K67" s="15">
        <f t="shared" si="3"/>
        <v>6</v>
      </c>
      <c r="L67" s="30"/>
      <c r="N67" s="19">
        <f t="shared" si="17"/>
        <v>332447.76246548112</v>
      </c>
      <c r="O67" s="19">
        <f>IF(N67&gt;0,N67*Mortgage!$B$4/26,0)</f>
        <v>639.32262012592525</v>
      </c>
      <c r="P67" s="19">
        <f>IF(O67&gt;0,Mortgage!$B$38-O67,0)</f>
        <v>103.61011538359685</v>
      </c>
      <c r="Q67" s="20">
        <f>IF(P67&gt;0,IF(Mortgage!$G$2 = "n", 0,Mortgage!$G$4-Mortgage!$B$38),0)</f>
        <v>-642.9327355095221</v>
      </c>
      <c r="R67" s="20">
        <f t="shared" si="4"/>
        <v>100</v>
      </c>
      <c r="S67" s="20">
        <f t="shared" si="5"/>
        <v>-539.32262012592525</v>
      </c>
      <c r="T67" s="19">
        <f t="shared" si="6"/>
        <v>332987.08508560708</v>
      </c>
      <c r="U67" s="19">
        <f t="shared" si="10"/>
        <v>39487.08508560653</v>
      </c>
      <c r="V67" s="19">
        <f t="shared" si="11"/>
        <v>-32987.085085606537</v>
      </c>
      <c r="W67" s="14">
        <v>65</v>
      </c>
      <c r="X67" s="15">
        <f t="shared" si="7"/>
        <v>3</v>
      </c>
      <c r="Y67" s="30"/>
    </row>
    <row r="68" spans="1:25" x14ac:dyDescent="0.25">
      <c r="A68" s="19">
        <f t="shared" si="16"/>
        <v>388627.12161001068</v>
      </c>
      <c r="B68" s="19">
        <f>IF(A68 &gt; 0,A68*Mortgage!$B$4/12,0)</f>
        <v>1619.2796733750447</v>
      </c>
      <c r="C68" s="19">
        <f>IF(B68 &gt; 0,Mortgage!$B$14-B68,0)</f>
        <v>-8.8148043386302106</v>
      </c>
      <c r="D68" s="20">
        <f>IF(B68&gt;0,IF(Mortgage!$G$2 = "n", 0,Mortgage!$G$3-Mortgage!$B$19),0)</f>
        <v>-1550.4648690364145</v>
      </c>
      <c r="E68" s="20">
        <f t="shared" ref="E68:E131" si="18">B68+C68+D68</f>
        <v>60</v>
      </c>
      <c r="F68" s="20">
        <f t="shared" ref="F68:F131" si="19">C68+D68</f>
        <v>-1559.2796733750447</v>
      </c>
      <c r="G68" s="19">
        <f t="shared" ref="G68:G131" si="20">IF(A68 &gt; 0,A68-C68-D68,0)</f>
        <v>390186.4012833857</v>
      </c>
      <c r="H68" s="19">
        <f t="shared" si="8"/>
        <v>94146.401283386498</v>
      </c>
      <c r="I68" s="19">
        <f t="shared" si="9"/>
        <v>-90186.401283386498</v>
      </c>
      <c r="J68" s="14">
        <v>66</v>
      </c>
      <c r="K68" s="15">
        <f t="shared" ref="K68:K131" si="21">ROUNDUP((J68/12),0)</f>
        <v>6</v>
      </c>
      <c r="L68" s="30"/>
      <c r="N68" s="19">
        <f t="shared" si="17"/>
        <v>332987.08508560708</v>
      </c>
      <c r="O68" s="19">
        <f>IF(N68&gt;0,N68*Mortgage!$B$4/26,0)</f>
        <v>640.35977901078286</v>
      </c>
      <c r="P68" s="19">
        <f>IF(O68&gt;0,Mortgage!$B$38-O68,0)</f>
        <v>102.57295649873925</v>
      </c>
      <c r="Q68" s="20">
        <f>IF(P68&gt;0,IF(Mortgage!$G$2 = "n", 0,Mortgage!$G$4-Mortgage!$B$38),0)</f>
        <v>-642.9327355095221</v>
      </c>
      <c r="R68" s="20">
        <f t="shared" ref="R68:R131" si="22">O68+P68+Q68</f>
        <v>100</v>
      </c>
      <c r="S68" s="20">
        <f t="shared" ref="S68:S131" si="23">P68+Q68</f>
        <v>-540.35977901078286</v>
      </c>
      <c r="T68" s="19">
        <f t="shared" ref="T68:T131" si="24">IF(N68&gt;0,N68-P68-Q68,0)</f>
        <v>333527.44486461789</v>
      </c>
      <c r="U68" s="19">
        <f t="shared" si="10"/>
        <v>40127.444864617311</v>
      </c>
      <c r="V68" s="19">
        <f t="shared" si="11"/>
        <v>-33527.444864617319</v>
      </c>
      <c r="W68" s="14">
        <v>66</v>
      </c>
      <c r="X68" s="15">
        <f t="shared" ref="X68:X131" si="25">ROUNDUP((W68/26),0)</f>
        <v>3</v>
      </c>
      <c r="Y68" s="31"/>
    </row>
    <row r="69" spans="1:25" x14ac:dyDescent="0.25">
      <c r="A69" s="19">
        <f t="shared" si="16"/>
        <v>390186.4012833857</v>
      </c>
      <c r="B69" s="19">
        <f>IF(A69 &gt; 0,A69*Mortgage!$B$4/12,0)</f>
        <v>1625.7766720141071</v>
      </c>
      <c r="C69" s="19">
        <f>IF(B69 &gt; 0,Mortgage!$B$14-B69,0)</f>
        <v>-15.311802977692651</v>
      </c>
      <c r="D69" s="20">
        <f>IF(B69&gt;0,IF(Mortgage!$G$2 = "n", 0,Mortgage!$G$3-Mortgage!$B$19),0)</f>
        <v>-1550.4648690364145</v>
      </c>
      <c r="E69" s="20">
        <f t="shared" si="18"/>
        <v>60</v>
      </c>
      <c r="F69" s="20">
        <f t="shared" si="19"/>
        <v>-1565.7766720141071</v>
      </c>
      <c r="G69" s="19">
        <f t="shared" si="20"/>
        <v>391752.17795539979</v>
      </c>
      <c r="H69" s="19">
        <f t="shared" ref="H69:H132" si="26">IF(A69&gt;0,H68+B69,0)</f>
        <v>95772.177955400606</v>
      </c>
      <c r="I69" s="19">
        <f t="shared" ref="I69:I132" si="27">IF(B69&gt;0,I68+F69,0)</f>
        <v>-91752.177955400606</v>
      </c>
      <c r="J69" s="14">
        <v>67</v>
      </c>
      <c r="K69" s="15">
        <f t="shared" si="21"/>
        <v>6</v>
      </c>
      <c r="L69" s="31"/>
      <c r="N69" s="19">
        <f t="shared" si="17"/>
        <v>333527.44486461789</v>
      </c>
      <c r="O69" s="19">
        <f>IF(N69&gt;0,N69*Mortgage!$B$4/26,0)</f>
        <v>641.39893243195752</v>
      </c>
      <c r="P69" s="19">
        <f>IF(O69&gt;0,Mortgage!$B$38-O69,0)</f>
        <v>101.53380307756458</v>
      </c>
      <c r="Q69" s="20">
        <f>IF(P69&gt;0,IF(Mortgage!$G$2 = "n", 0,Mortgage!$G$4-Mortgage!$B$38),0)</f>
        <v>-642.9327355095221</v>
      </c>
      <c r="R69" s="20">
        <f t="shared" si="22"/>
        <v>100</v>
      </c>
      <c r="S69" s="20">
        <f t="shared" si="23"/>
        <v>-541.39893243195752</v>
      </c>
      <c r="T69" s="19">
        <f t="shared" si="24"/>
        <v>334068.84379704983</v>
      </c>
      <c r="U69" s="19">
        <f t="shared" ref="U69:U132" si="28">IF(N69&gt;0,U68+O69,0)</f>
        <v>40768.843797049267</v>
      </c>
      <c r="V69" s="19">
        <f t="shared" ref="V69:V132" si="29">IF(O69&gt;0,V68+S69,0)</f>
        <v>-34068.843797049274</v>
      </c>
      <c r="W69" s="14">
        <v>67</v>
      </c>
      <c r="X69" s="15">
        <f t="shared" si="25"/>
        <v>3</v>
      </c>
      <c r="Y69" s="31"/>
    </row>
    <row r="70" spans="1:25" x14ac:dyDescent="0.25">
      <c r="A70" s="19">
        <f t="shared" si="16"/>
        <v>391752.17795539979</v>
      </c>
      <c r="B70" s="19">
        <f>IF(A70 &gt; 0,A70*Mortgage!$B$4/12,0)</f>
        <v>1632.3007414808326</v>
      </c>
      <c r="C70" s="19">
        <f>IF(B70 &gt; 0,Mortgage!$B$14-B70,0)</f>
        <v>-21.835872444418101</v>
      </c>
      <c r="D70" s="20">
        <f>IF(B70&gt;0,IF(Mortgage!$G$2 = "n", 0,Mortgage!$G$3-Mortgage!$B$19),0)</f>
        <v>-1550.4648690364145</v>
      </c>
      <c r="E70" s="20">
        <f t="shared" si="18"/>
        <v>60</v>
      </c>
      <c r="F70" s="20">
        <f t="shared" si="19"/>
        <v>-1572.3007414808326</v>
      </c>
      <c r="G70" s="19">
        <f t="shared" si="20"/>
        <v>393324.47869688063</v>
      </c>
      <c r="H70" s="19">
        <f t="shared" si="26"/>
        <v>97404.478696881444</v>
      </c>
      <c r="I70" s="19">
        <f t="shared" si="27"/>
        <v>-93324.478696881444</v>
      </c>
      <c r="J70" s="14">
        <v>68</v>
      </c>
      <c r="K70" s="15">
        <f t="shared" si="21"/>
        <v>6</v>
      </c>
      <c r="L70" s="31"/>
      <c r="N70" s="19">
        <f t="shared" si="17"/>
        <v>334068.84379704983</v>
      </c>
      <c r="O70" s="19">
        <f>IF(N70&gt;0,N70*Mortgage!$B$4/26,0)</f>
        <v>642.44008422509592</v>
      </c>
      <c r="P70" s="19">
        <f>IF(O70&gt;0,Mortgage!$B$38-O70,0)</f>
        <v>100.49265128442619</v>
      </c>
      <c r="Q70" s="20">
        <f>IF(P70&gt;0,IF(Mortgage!$G$2 = "n", 0,Mortgage!$G$4-Mortgage!$B$38),0)</f>
        <v>-642.9327355095221</v>
      </c>
      <c r="R70" s="20">
        <f t="shared" si="22"/>
        <v>100</v>
      </c>
      <c r="S70" s="20">
        <f t="shared" si="23"/>
        <v>-542.44008422509592</v>
      </c>
      <c r="T70" s="19">
        <f t="shared" si="24"/>
        <v>334611.28388127493</v>
      </c>
      <c r="U70" s="19">
        <f t="shared" si="28"/>
        <v>41411.283881274365</v>
      </c>
      <c r="V70" s="19">
        <f t="shared" si="29"/>
        <v>-34611.283881274372</v>
      </c>
      <c r="W70" s="14">
        <v>68</v>
      </c>
      <c r="X70" s="15">
        <f t="shared" si="25"/>
        <v>3</v>
      </c>
      <c r="Y70" s="31"/>
    </row>
    <row r="71" spans="1:25" x14ac:dyDescent="0.25">
      <c r="A71" s="19">
        <f t="shared" si="16"/>
        <v>393324.47869688063</v>
      </c>
      <c r="B71" s="19">
        <f>IF(A71 &gt; 0,A71*Mortgage!$B$4/12,0)</f>
        <v>1638.8519945703363</v>
      </c>
      <c r="C71" s="19">
        <f>IF(B71 &gt; 0,Mortgage!$B$14-B71,0)</f>
        <v>-28.38712553392179</v>
      </c>
      <c r="D71" s="20">
        <f>IF(B71&gt;0,IF(Mortgage!$G$2 = "n", 0,Mortgage!$G$3-Mortgage!$B$19),0)</f>
        <v>-1550.4648690364145</v>
      </c>
      <c r="E71" s="20">
        <f t="shared" si="18"/>
        <v>60</v>
      </c>
      <c r="F71" s="20">
        <f t="shared" si="19"/>
        <v>-1578.8519945703363</v>
      </c>
      <c r="G71" s="19">
        <f t="shared" si="20"/>
        <v>394903.33069145097</v>
      </c>
      <c r="H71" s="19">
        <f t="shared" si="26"/>
        <v>99043.330691451774</v>
      </c>
      <c r="I71" s="19">
        <f t="shared" si="27"/>
        <v>-94903.330691451774</v>
      </c>
      <c r="J71" s="14">
        <v>69</v>
      </c>
      <c r="K71" s="15">
        <f t="shared" si="21"/>
        <v>6</v>
      </c>
      <c r="L71" s="31"/>
      <c r="N71" s="19">
        <f t="shared" si="17"/>
        <v>334611.28388127493</v>
      </c>
      <c r="O71" s="19">
        <f>IF(N71&gt;0,N71*Mortgage!$B$4/26,0)</f>
        <v>643.48323823322107</v>
      </c>
      <c r="P71" s="19">
        <f>IF(O71&gt;0,Mortgage!$B$38-O71,0)</f>
        <v>99.449497276301031</v>
      </c>
      <c r="Q71" s="20">
        <f>IF(P71&gt;0,IF(Mortgage!$G$2 = "n", 0,Mortgage!$G$4-Mortgage!$B$38),0)</f>
        <v>-642.9327355095221</v>
      </c>
      <c r="R71" s="20">
        <f t="shared" si="22"/>
        <v>100</v>
      </c>
      <c r="S71" s="20">
        <f t="shared" si="23"/>
        <v>-543.48323823322107</v>
      </c>
      <c r="T71" s="19">
        <f t="shared" si="24"/>
        <v>335154.76711950818</v>
      </c>
      <c r="U71" s="19">
        <f t="shared" si="28"/>
        <v>42054.767119507589</v>
      </c>
      <c r="V71" s="19">
        <f t="shared" si="29"/>
        <v>-35154.767119507596</v>
      </c>
      <c r="W71" s="14">
        <v>69</v>
      </c>
      <c r="X71" s="15">
        <f t="shared" si="25"/>
        <v>3</v>
      </c>
      <c r="Y71" s="31"/>
    </row>
    <row r="72" spans="1:25" x14ac:dyDescent="0.25">
      <c r="A72" s="19">
        <f t="shared" si="16"/>
        <v>394903.33069145097</v>
      </c>
      <c r="B72" s="19">
        <f>IF(A72 &gt; 0,A72*Mortgage!$B$4/12,0)</f>
        <v>1645.4305445477123</v>
      </c>
      <c r="C72" s="19">
        <f>IF(B72 &gt; 0,Mortgage!$B$14-B72,0)</f>
        <v>-34.965675511297832</v>
      </c>
      <c r="D72" s="20">
        <f>IF(B72&gt;0,IF(Mortgage!$G$2 = "n", 0,Mortgage!$G$3-Mortgage!$B$19),0)</f>
        <v>-1550.4648690364145</v>
      </c>
      <c r="E72" s="20">
        <f t="shared" si="18"/>
        <v>60</v>
      </c>
      <c r="F72" s="20">
        <f t="shared" si="19"/>
        <v>-1585.4305445477123</v>
      </c>
      <c r="G72" s="19">
        <f t="shared" si="20"/>
        <v>396488.76123599865</v>
      </c>
      <c r="H72" s="19">
        <f t="shared" si="26"/>
        <v>100688.76123599948</v>
      </c>
      <c r="I72" s="19">
        <f t="shared" si="27"/>
        <v>-96488.761235999482</v>
      </c>
      <c r="J72" s="14">
        <v>70</v>
      </c>
      <c r="K72" s="15">
        <f t="shared" si="21"/>
        <v>6</v>
      </c>
      <c r="L72" s="31"/>
      <c r="N72" s="19">
        <f t="shared" si="17"/>
        <v>335154.76711950818</v>
      </c>
      <c r="O72" s="19">
        <f>IF(N72&gt;0,N72*Mortgage!$B$4/26,0)</f>
        <v>644.52839830674645</v>
      </c>
      <c r="P72" s="19">
        <f>IF(O72&gt;0,Mortgage!$B$38-O72,0)</f>
        <v>98.40433720277565</v>
      </c>
      <c r="Q72" s="20">
        <f>IF(P72&gt;0,IF(Mortgage!$G$2 = "n", 0,Mortgage!$G$4-Mortgage!$B$38),0)</f>
        <v>-642.9327355095221</v>
      </c>
      <c r="R72" s="20">
        <f t="shared" si="22"/>
        <v>100</v>
      </c>
      <c r="S72" s="20">
        <f t="shared" si="23"/>
        <v>-544.52839830674645</v>
      </c>
      <c r="T72" s="19">
        <f t="shared" si="24"/>
        <v>335699.29551781493</v>
      </c>
      <c r="U72" s="19">
        <f t="shared" si="28"/>
        <v>42699.295517814338</v>
      </c>
      <c r="V72" s="19">
        <f t="shared" si="29"/>
        <v>-35699.295517814346</v>
      </c>
      <c r="W72" s="14">
        <v>70</v>
      </c>
      <c r="X72" s="15">
        <f t="shared" si="25"/>
        <v>3</v>
      </c>
      <c r="Y72" s="31"/>
    </row>
    <row r="73" spans="1:25" x14ac:dyDescent="0.25">
      <c r="A73" s="19">
        <f t="shared" si="16"/>
        <v>396488.76123599865</v>
      </c>
      <c r="B73" s="19">
        <f>IF(A73 &gt; 0,A73*Mortgage!$B$4/12,0)</f>
        <v>1652.0365051499946</v>
      </c>
      <c r="C73" s="19">
        <f>IF(B73 &gt; 0,Mortgage!$B$14-B73,0)</f>
        <v>-41.571636113580098</v>
      </c>
      <c r="D73" s="20">
        <f>IF(B73&gt;0,IF(Mortgage!$G$2 = "n", 0,Mortgage!$G$3-Mortgage!$B$19),0)</f>
        <v>-1550.4648690364145</v>
      </c>
      <c r="E73" s="20">
        <f t="shared" si="18"/>
        <v>60</v>
      </c>
      <c r="F73" s="20">
        <f t="shared" si="19"/>
        <v>-1592.0365051499946</v>
      </c>
      <c r="G73" s="19">
        <f t="shared" si="20"/>
        <v>398080.79774114862</v>
      </c>
      <c r="H73" s="19">
        <f t="shared" si="26"/>
        <v>102340.79774114948</v>
      </c>
      <c r="I73" s="19">
        <f t="shared" si="27"/>
        <v>-98080.797741149479</v>
      </c>
      <c r="J73" s="14">
        <v>71</v>
      </c>
      <c r="K73" s="15">
        <f t="shared" si="21"/>
        <v>6</v>
      </c>
      <c r="L73" s="31"/>
      <c r="N73" s="19">
        <f t="shared" si="17"/>
        <v>335699.29551781493</v>
      </c>
      <c r="O73" s="19">
        <f>IF(N73&gt;0,N73*Mortgage!$B$4/26,0)</f>
        <v>645.57556830349029</v>
      </c>
      <c r="P73" s="19">
        <f>IF(O73&gt;0,Mortgage!$B$38-O73,0)</f>
        <v>97.357167206031818</v>
      </c>
      <c r="Q73" s="20">
        <f>IF(P73&gt;0,IF(Mortgage!$G$2 = "n", 0,Mortgage!$G$4-Mortgage!$B$38),0)</f>
        <v>-642.9327355095221</v>
      </c>
      <c r="R73" s="20">
        <f t="shared" si="22"/>
        <v>100</v>
      </c>
      <c r="S73" s="20">
        <f t="shared" si="23"/>
        <v>-545.57556830349029</v>
      </c>
      <c r="T73" s="19">
        <f t="shared" si="24"/>
        <v>336244.87108611845</v>
      </c>
      <c r="U73" s="19">
        <f t="shared" si="28"/>
        <v>43344.871086117826</v>
      </c>
      <c r="V73" s="19">
        <f t="shared" si="29"/>
        <v>-36244.871086117833</v>
      </c>
      <c r="W73" s="14">
        <v>71</v>
      </c>
      <c r="X73" s="15">
        <f t="shared" si="25"/>
        <v>3</v>
      </c>
      <c r="Y73" s="31"/>
    </row>
    <row r="74" spans="1:25" x14ac:dyDescent="0.25">
      <c r="A74" s="19">
        <f t="shared" si="16"/>
        <v>398080.79774114862</v>
      </c>
      <c r="B74" s="19">
        <f>IF(A74 &gt; 0,A74*Mortgage!$B$4/12,0)</f>
        <v>1658.6699905881194</v>
      </c>
      <c r="C74" s="19">
        <f>IF(B74 &gt; 0,Mortgage!$B$14-B74,0)</f>
        <v>-48.205121551704906</v>
      </c>
      <c r="D74" s="20">
        <f>IF(B74&gt;0,IF(Mortgage!$G$2 = "n", 0,Mortgage!$G$3-Mortgage!$B$19),0)</f>
        <v>-1550.4648690364145</v>
      </c>
      <c r="E74" s="20">
        <f t="shared" si="18"/>
        <v>60</v>
      </c>
      <c r="F74" s="20">
        <f t="shared" si="19"/>
        <v>-1598.6699905881194</v>
      </c>
      <c r="G74" s="19">
        <f t="shared" si="20"/>
        <v>399679.46773173672</v>
      </c>
      <c r="H74" s="19">
        <f t="shared" si="26"/>
        <v>103999.4677317376</v>
      </c>
      <c r="I74" s="19">
        <f t="shared" si="27"/>
        <v>-99679.467731737604</v>
      </c>
      <c r="J74" s="14">
        <v>72</v>
      </c>
      <c r="K74" s="15">
        <f t="shared" si="21"/>
        <v>6</v>
      </c>
      <c r="L74" s="31"/>
      <c r="N74" s="19">
        <f t="shared" si="17"/>
        <v>336244.87108611845</v>
      </c>
      <c r="O74" s="19">
        <f>IF(N74&gt;0,N74*Mortgage!$B$4/26,0)</f>
        <v>646.62475208868932</v>
      </c>
      <c r="P74" s="19">
        <f>IF(O74&gt;0,Mortgage!$B$38-O74,0)</f>
        <v>96.307983420832784</v>
      </c>
      <c r="Q74" s="20">
        <f>IF(P74&gt;0,IF(Mortgage!$G$2 = "n", 0,Mortgage!$G$4-Mortgage!$B$38),0)</f>
        <v>-642.9327355095221</v>
      </c>
      <c r="R74" s="20">
        <f t="shared" si="22"/>
        <v>100</v>
      </c>
      <c r="S74" s="20">
        <f t="shared" si="23"/>
        <v>-546.62475208868932</v>
      </c>
      <c r="T74" s="19">
        <f t="shared" si="24"/>
        <v>336791.49583820713</v>
      </c>
      <c r="U74" s="19">
        <f t="shared" si="28"/>
        <v>43991.495838206516</v>
      </c>
      <c r="V74" s="19">
        <f t="shared" si="29"/>
        <v>-36791.495838206523</v>
      </c>
      <c r="W74" s="14">
        <v>72</v>
      </c>
      <c r="X74" s="15">
        <f t="shared" si="25"/>
        <v>3</v>
      </c>
      <c r="Y74" s="31"/>
    </row>
    <row r="75" spans="1:25" x14ac:dyDescent="0.25">
      <c r="A75" s="19">
        <f t="shared" si="16"/>
        <v>399679.46773173672</v>
      </c>
      <c r="B75" s="19">
        <f>IF(A75 &gt; 0,A75*Mortgage!$B$4/12,0)</f>
        <v>1665.331115548903</v>
      </c>
      <c r="C75" s="19">
        <f>IF(B75 &gt; 0,Mortgage!$B$14-B75,0)</f>
        <v>-54.866246512488487</v>
      </c>
      <c r="D75" s="20">
        <f>IF(B75&gt;0,IF(Mortgage!$G$2 = "n", 0,Mortgage!$G$3-Mortgage!$B$19),0)</f>
        <v>-1550.4648690364145</v>
      </c>
      <c r="E75" s="20">
        <f t="shared" si="18"/>
        <v>60</v>
      </c>
      <c r="F75" s="20">
        <f t="shared" si="19"/>
        <v>-1605.331115548903</v>
      </c>
      <c r="G75" s="19">
        <f t="shared" si="20"/>
        <v>401284.79884728562</v>
      </c>
      <c r="H75" s="19">
        <f t="shared" si="26"/>
        <v>105664.79884728651</v>
      </c>
      <c r="I75" s="19">
        <f t="shared" si="27"/>
        <v>-101284.79884728651</v>
      </c>
      <c r="J75" s="14">
        <v>73</v>
      </c>
      <c r="K75" s="15">
        <f t="shared" si="21"/>
        <v>7</v>
      </c>
      <c r="L75" s="30"/>
      <c r="N75" s="19">
        <f t="shared" si="17"/>
        <v>336791.49583820713</v>
      </c>
      <c r="O75" s="19">
        <f>IF(N75&gt;0,N75*Mortgage!$B$4/26,0)</f>
        <v>647.67595353501372</v>
      </c>
      <c r="P75" s="19">
        <f>IF(O75&gt;0,Mortgage!$B$38-O75,0)</f>
        <v>95.256781974508385</v>
      </c>
      <c r="Q75" s="20">
        <f>IF(P75&gt;0,IF(Mortgage!$G$2 = "n", 0,Mortgage!$G$4-Mortgage!$B$38),0)</f>
        <v>-642.9327355095221</v>
      </c>
      <c r="R75" s="20">
        <f t="shared" si="22"/>
        <v>100</v>
      </c>
      <c r="S75" s="20">
        <f t="shared" si="23"/>
        <v>-547.67595353501372</v>
      </c>
      <c r="T75" s="19">
        <f t="shared" si="24"/>
        <v>337339.17179174215</v>
      </c>
      <c r="U75" s="19">
        <f t="shared" si="28"/>
        <v>44639.17179174153</v>
      </c>
      <c r="V75" s="19">
        <f t="shared" si="29"/>
        <v>-37339.171791741537</v>
      </c>
      <c r="W75" s="14">
        <v>73</v>
      </c>
      <c r="X75" s="15">
        <f t="shared" si="25"/>
        <v>3</v>
      </c>
      <c r="Y75" s="31"/>
    </row>
    <row r="76" spans="1:25" x14ac:dyDescent="0.25">
      <c r="A76" s="19">
        <f t="shared" si="16"/>
        <v>401284.79884728562</v>
      </c>
      <c r="B76" s="19">
        <f>IF(A76 &gt; 0,A76*Mortgage!$B$4/12,0)</f>
        <v>1672.0199951970235</v>
      </c>
      <c r="C76" s="19">
        <f>IF(B76 &gt; 0,Mortgage!$B$14-B76,0)</f>
        <v>-61.555126160609007</v>
      </c>
      <c r="D76" s="20">
        <f>IF(B76&gt;0,IF(Mortgage!$G$2 = "n", 0,Mortgage!$G$3-Mortgage!$B$19),0)</f>
        <v>-1550.4648690364145</v>
      </c>
      <c r="E76" s="20">
        <f t="shared" si="18"/>
        <v>60</v>
      </c>
      <c r="F76" s="20">
        <f t="shared" si="19"/>
        <v>-1612.0199951970235</v>
      </c>
      <c r="G76" s="19">
        <f t="shared" si="20"/>
        <v>402896.81884248264</v>
      </c>
      <c r="H76" s="19">
        <f t="shared" si="26"/>
        <v>107336.81884248354</v>
      </c>
      <c r="I76" s="19">
        <f t="shared" si="27"/>
        <v>-102896.81884248354</v>
      </c>
      <c r="J76" s="14">
        <v>74</v>
      </c>
      <c r="K76" s="15">
        <f t="shared" si="21"/>
        <v>7</v>
      </c>
      <c r="L76" s="30"/>
      <c r="N76" s="19">
        <f t="shared" si="17"/>
        <v>337339.17179174215</v>
      </c>
      <c r="O76" s="19">
        <f>IF(N76&gt;0,N76*Mortgage!$B$4/26,0)</f>
        <v>648.72917652258116</v>
      </c>
      <c r="P76" s="19">
        <f>IF(O76&gt;0,Mortgage!$B$38-O76,0)</f>
        <v>94.203558986940948</v>
      </c>
      <c r="Q76" s="20">
        <f>IF(P76&gt;0,IF(Mortgage!$G$2 = "n", 0,Mortgage!$G$4-Mortgage!$B$38),0)</f>
        <v>-642.9327355095221</v>
      </c>
      <c r="R76" s="20">
        <f t="shared" si="22"/>
        <v>100</v>
      </c>
      <c r="S76" s="20">
        <f t="shared" si="23"/>
        <v>-548.72917652258116</v>
      </c>
      <c r="T76" s="19">
        <f t="shared" si="24"/>
        <v>337887.90096826473</v>
      </c>
      <c r="U76" s="19">
        <f t="shared" si="28"/>
        <v>45287.900968264112</v>
      </c>
      <c r="V76" s="19">
        <f t="shared" si="29"/>
        <v>-37887.900968264119</v>
      </c>
      <c r="W76" s="14">
        <v>74</v>
      </c>
      <c r="X76" s="15">
        <f t="shared" si="25"/>
        <v>3</v>
      </c>
      <c r="Y76" s="31"/>
    </row>
    <row r="77" spans="1:25" x14ac:dyDescent="0.25">
      <c r="A77" s="19">
        <f t="shared" si="16"/>
        <v>402896.81884248264</v>
      </c>
      <c r="B77" s="19">
        <f>IF(A77 &gt; 0,A77*Mortgage!$B$4/12,0)</f>
        <v>1678.7367451770112</v>
      </c>
      <c r="C77" s="19">
        <f>IF(B77 &gt; 0,Mortgage!$B$14-B77,0)</f>
        <v>-68.27187614059676</v>
      </c>
      <c r="D77" s="20">
        <f>IF(B77&gt;0,IF(Mortgage!$G$2 = "n", 0,Mortgage!$G$3-Mortgage!$B$19),0)</f>
        <v>-1550.4648690364145</v>
      </c>
      <c r="E77" s="20">
        <f t="shared" si="18"/>
        <v>60</v>
      </c>
      <c r="F77" s="20">
        <f t="shared" si="19"/>
        <v>-1618.7367451770112</v>
      </c>
      <c r="G77" s="19">
        <f t="shared" si="20"/>
        <v>404515.55558765965</v>
      </c>
      <c r="H77" s="19">
        <f t="shared" si="26"/>
        <v>109015.55558766055</v>
      </c>
      <c r="I77" s="19">
        <f t="shared" si="27"/>
        <v>-104515.55558766055</v>
      </c>
      <c r="J77" s="14">
        <v>75</v>
      </c>
      <c r="K77" s="15">
        <f t="shared" si="21"/>
        <v>7</v>
      </c>
      <c r="L77" s="30"/>
      <c r="N77" s="19">
        <f t="shared" si="17"/>
        <v>337887.90096826473</v>
      </c>
      <c r="O77" s="19">
        <f>IF(N77&gt;0,N77*Mortgage!$B$4/26,0)</f>
        <v>649.78442493897069</v>
      </c>
      <c r="P77" s="19">
        <f>IF(O77&gt;0,Mortgage!$B$38-O77,0)</f>
        <v>93.148310570551416</v>
      </c>
      <c r="Q77" s="20">
        <f>IF(P77&gt;0,IF(Mortgage!$G$2 = "n", 0,Mortgage!$G$4-Mortgage!$B$38),0)</f>
        <v>-642.9327355095221</v>
      </c>
      <c r="R77" s="20">
        <f t="shared" si="22"/>
        <v>100</v>
      </c>
      <c r="S77" s="20">
        <f t="shared" si="23"/>
        <v>-549.78442493897069</v>
      </c>
      <c r="T77" s="19">
        <f t="shared" si="24"/>
        <v>338437.68539320369</v>
      </c>
      <c r="U77" s="19">
        <f t="shared" si="28"/>
        <v>45937.685393203079</v>
      </c>
      <c r="V77" s="19">
        <f t="shared" si="29"/>
        <v>-38437.685393203086</v>
      </c>
      <c r="W77" s="14">
        <v>75</v>
      </c>
      <c r="X77" s="15">
        <f t="shared" si="25"/>
        <v>3</v>
      </c>
      <c r="Y77" s="31"/>
    </row>
    <row r="78" spans="1:25" x14ac:dyDescent="0.25">
      <c r="A78" s="19">
        <f t="shared" si="16"/>
        <v>404515.55558765965</v>
      </c>
      <c r="B78" s="19">
        <f>IF(A78 &gt; 0,A78*Mortgage!$B$4/12,0)</f>
        <v>1685.4814816152486</v>
      </c>
      <c r="C78" s="19">
        <f>IF(B78 &gt; 0,Mortgage!$B$14-B78,0)</f>
        <v>-75.016612578834156</v>
      </c>
      <c r="D78" s="20">
        <f>IF(B78&gt;0,IF(Mortgage!$G$2 = "n", 0,Mortgage!$G$3-Mortgage!$B$19),0)</f>
        <v>-1550.4648690364145</v>
      </c>
      <c r="E78" s="20">
        <f t="shared" si="18"/>
        <v>60</v>
      </c>
      <c r="F78" s="20">
        <f t="shared" si="19"/>
        <v>-1625.4814816152486</v>
      </c>
      <c r="G78" s="19">
        <f t="shared" si="20"/>
        <v>406141.03706927487</v>
      </c>
      <c r="H78" s="19">
        <f t="shared" si="26"/>
        <v>110701.0370692758</v>
      </c>
      <c r="I78" s="19">
        <f t="shared" si="27"/>
        <v>-106141.0370692758</v>
      </c>
      <c r="J78" s="14">
        <v>76</v>
      </c>
      <c r="K78" s="15">
        <f t="shared" si="21"/>
        <v>7</v>
      </c>
      <c r="L78" s="30"/>
      <c r="N78" s="19">
        <f t="shared" si="17"/>
        <v>338437.68539320369</v>
      </c>
      <c r="O78" s="19">
        <f>IF(N78&gt;0,N78*Mortgage!$B$4/26,0)</f>
        <v>650.84170267923787</v>
      </c>
      <c r="P78" s="19">
        <f>IF(O78&gt;0,Mortgage!$B$38-O78,0)</f>
        <v>92.091032830284234</v>
      </c>
      <c r="Q78" s="20">
        <f>IF(P78&gt;0,IF(Mortgage!$G$2 = "n", 0,Mortgage!$G$4-Mortgage!$B$38),0)</f>
        <v>-642.9327355095221</v>
      </c>
      <c r="R78" s="20">
        <f t="shared" si="22"/>
        <v>100</v>
      </c>
      <c r="S78" s="20">
        <f t="shared" si="23"/>
        <v>-550.84170267923787</v>
      </c>
      <c r="T78" s="19">
        <f t="shared" si="24"/>
        <v>338988.52709588292</v>
      </c>
      <c r="U78" s="19">
        <f t="shared" si="28"/>
        <v>46588.527095882317</v>
      </c>
      <c r="V78" s="19">
        <f t="shared" si="29"/>
        <v>-38988.527095882324</v>
      </c>
      <c r="W78" s="14">
        <v>76</v>
      </c>
      <c r="X78" s="15">
        <f t="shared" si="25"/>
        <v>3</v>
      </c>
      <c r="Y78" s="31"/>
    </row>
    <row r="79" spans="1:25" x14ac:dyDescent="0.25">
      <c r="A79" s="19">
        <f t="shared" si="16"/>
        <v>406141.03706927487</v>
      </c>
      <c r="B79" s="19">
        <f>IF(A79 &gt; 0,A79*Mortgage!$B$4/12,0)</f>
        <v>1692.2543211219788</v>
      </c>
      <c r="C79" s="19">
        <f>IF(B79 &gt; 0,Mortgage!$B$14-B79,0)</f>
        <v>-81.789452085564335</v>
      </c>
      <c r="D79" s="20">
        <f>IF(B79&gt;0,IF(Mortgage!$G$2 = "n", 0,Mortgage!$G$3-Mortgage!$B$19),0)</f>
        <v>-1550.4648690364145</v>
      </c>
      <c r="E79" s="20">
        <f t="shared" si="18"/>
        <v>60</v>
      </c>
      <c r="F79" s="20">
        <f t="shared" si="19"/>
        <v>-1632.2543211219788</v>
      </c>
      <c r="G79" s="19">
        <f t="shared" si="20"/>
        <v>407773.29139039683</v>
      </c>
      <c r="H79" s="19">
        <f t="shared" si="26"/>
        <v>112393.29139039778</v>
      </c>
      <c r="I79" s="19">
        <f t="shared" si="27"/>
        <v>-107773.29139039778</v>
      </c>
      <c r="J79" s="14">
        <v>77</v>
      </c>
      <c r="K79" s="15">
        <f t="shared" si="21"/>
        <v>7</v>
      </c>
      <c r="L79" s="30"/>
      <c r="N79" s="19">
        <f t="shared" si="17"/>
        <v>338988.52709588292</v>
      </c>
      <c r="O79" s="19">
        <f>IF(N79&gt;0,N79*Mortgage!$B$4/26,0)</f>
        <v>651.90101364592874</v>
      </c>
      <c r="P79" s="19">
        <f>IF(O79&gt;0,Mortgage!$B$38-O79,0)</f>
        <v>91.031721863593361</v>
      </c>
      <c r="Q79" s="20">
        <f>IF(P79&gt;0,IF(Mortgage!$G$2 = "n", 0,Mortgage!$G$4-Mortgage!$B$38),0)</f>
        <v>-642.9327355095221</v>
      </c>
      <c r="R79" s="20">
        <f t="shared" si="22"/>
        <v>100</v>
      </c>
      <c r="S79" s="20">
        <f t="shared" si="23"/>
        <v>-551.90101364592874</v>
      </c>
      <c r="T79" s="19">
        <f t="shared" si="24"/>
        <v>339540.42810952885</v>
      </c>
      <c r="U79" s="19">
        <f t="shared" si="28"/>
        <v>47240.428109528242</v>
      </c>
      <c r="V79" s="19">
        <f t="shared" si="29"/>
        <v>-39540.428109528249</v>
      </c>
      <c r="W79" s="14">
        <v>77</v>
      </c>
      <c r="X79" s="15">
        <f t="shared" si="25"/>
        <v>3</v>
      </c>
      <c r="Y79" s="31"/>
    </row>
    <row r="80" spans="1:25" x14ac:dyDescent="0.25">
      <c r="A80" s="19">
        <f t="shared" si="16"/>
        <v>407773.29139039683</v>
      </c>
      <c r="B80" s="19">
        <f>IF(A80 &gt; 0,A80*Mortgage!$B$4/12,0)</f>
        <v>1699.0553807933202</v>
      </c>
      <c r="C80" s="19">
        <f>IF(B80 &gt; 0,Mortgage!$B$14-B80,0)</f>
        <v>-88.590511756905698</v>
      </c>
      <c r="D80" s="20">
        <f>IF(B80&gt;0,IF(Mortgage!$G$2 = "n", 0,Mortgage!$G$3-Mortgage!$B$19),0)</f>
        <v>-1550.4648690364145</v>
      </c>
      <c r="E80" s="20">
        <f t="shared" si="18"/>
        <v>60</v>
      </c>
      <c r="F80" s="20">
        <f t="shared" si="19"/>
        <v>-1639.0553807933202</v>
      </c>
      <c r="G80" s="19">
        <f t="shared" si="20"/>
        <v>409412.34677119012</v>
      </c>
      <c r="H80" s="19">
        <f t="shared" si="26"/>
        <v>114092.34677119109</v>
      </c>
      <c r="I80" s="19">
        <f t="shared" si="27"/>
        <v>-109412.34677119109</v>
      </c>
      <c r="J80" s="14">
        <v>78</v>
      </c>
      <c r="K80" s="15">
        <f t="shared" si="21"/>
        <v>7</v>
      </c>
      <c r="L80" s="30"/>
      <c r="N80" s="19">
        <f t="shared" si="17"/>
        <v>339540.42810952885</v>
      </c>
      <c r="O80" s="19">
        <f>IF(N80&gt;0,N80*Mortgage!$B$4/26,0)</f>
        <v>652.96236174909404</v>
      </c>
      <c r="P80" s="19">
        <f>IF(O80&gt;0,Mortgage!$B$38-O80,0)</f>
        <v>89.97037376042806</v>
      </c>
      <c r="Q80" s="20">
        <f>IF(P80&gt;0,IF(Mortgage!$G$2 = "n", 0,Mortgage!$G$4-Mortgage!$B$38),0)</f>
        <v>-642.9327355095221</v>
      </c>
      <c r="R80" s="20">
        <f t="shared" si="22"/>
        <v>100</v>
      </c>
      <c r="S80" s="20">
        <f t="shared" si="23"/>
        <v>-552.96236174909404</v>
      </c>
      <c r="T80" s="19">
        <f t="shared" si="24"/>
        <v>340093.39047127793</v>
      </c>
      <c r="U80" s="19">
        <f t="shared" si="28"/>
        <v>47893.390471277336</v>
      </c>
      <c r="V80" s="19">
        <f t="shared" si="29"/>
        <v>-40093.390471277344</v>
      </c>
      <c r="W80" s="14">
        <v>78</v>
      </c>
      <c r="X80" s="15">
        <f t="shared" si="25"/>
        <v>3</v>
      </c>
      <c r="Y80" s="31"/>
    </row>
    <row r="81" spans="1:25" x14ac:dyDescent="0.25">
      <c r="A81" s="19">
        <f t="shared" si="16"/>
        <v>409412.34677119012</v>
      </c>
      <c r="B81" s="19">
        <f>IF(A81 &gt; 0,A81*Mortgage!$B$4/12,0)</f>
        <v>1705.8847782132923</v>
      </c>
      <c r="C81" s="19">
        <f>IF(B81 &gt; 0,Mortgage!$B$14-B81,0)</f>
        <v>-95.419909176877809</v>
      </c>
      <c r="D81" s="20">
        <f>IF(B81&gt;0,IF(Mortgage!$G$2 = "n", 0,Mortgage!$G$3-Mortgage!$B$19),0)</f>
        <v>-1550.4648690364145</v>
      </c>
      <c r="E81" s="20">
        <f t="shared" si="18"/>
        <v>60</v>
      </c>
      <c r="F81" s="20">
        <f t="shared" si="19"/>
        <v>-1645.8847782132923</v>
      </c>
      <c r="G81" s="19">
        <f t="shared" si="20"/>
        <v>411058.2315494034</v>
      </c>
      <c r="H81" s="19">
        <f t="shared" si="26"/>
        <v>115798.23154940439</v>
      </c>
      <c r="I81" s="19">
        <f t="shared" si="27"/>
        <v>-111058.23154940439</v>
      </c>
      <c r="J81" s="14">
        <v>79</v>
      </c>
      <c r="K81" s="15">
        <f t="shared" si="21"/>
        <v>7</v>
      </c>
      <c r="L81" s="31"/>
      <c r="N81" s="19">
        <f t="shared" si="17"/>
        <v>340093.39047127793</v>
      </c>
      <c r="O81" s="19">
        <f>IF(N81&gt;0,N81*Mortgage!$B$4/26,0)</f>
        <v>654.02575090630376</v>
      </c>
      <c r="P81" s="19">
        <f>IF(O81&gt;0,Mortgage!$B$38-O81,0)</f>
        <v>88.906984603218348</v>
      </c>
      <c r="Q81" s="20">
        <f>IF(P81&gt;0,IF(Mortgage!$G$2 = "n", 0,Mortgage!$G$4-Mortgage!$B$38),0)</f>
        <v>-642.9327355095221</v>
      </c>
      <c r="R81" s="20">
        <f t="shared" si="22"/>
        <v>100</v>
      </c>
      <c r="S81" s="20">
        <f t="shared" si="23"/>
        <v>-554.02575090630376</v>
      </c>
      <c r="T81" s="19">
        <f t="shared" si="24"/>
        <v>340647.41622218426</v>
      </c>
      <c r="U81" s="19">
        <f t="shared" si="28"/>
        <v>48547.416222183638</v>
      </c>
      <c r="V81" s="19">
        <f t="shared" si="29"/>
        <v>-40647.416222183645</v>
      </c>
      <c r="W81" s="14">
        <v>79</v>
      </c>
      <c r="X81" s="15">
        <f t="shared" si="25"/>
        <v>4</v>
      </c>
      <c r="Y81" s="30"/>
    </row>
    <row r="82" spans="1:25" x14ac:dyDescent="0.25">
      <c r="A82" s="19">
        <f t="shared" si="16"/>
        <v>411058.2315494034</v>
      </c>
      <c r="B82" s="19">
        <f>IF(A82 &gt; 0,A82*Mortgage!$B$4/12,0)</f>
        <v>1712.7426314558477</v>
      </c>
      <c r="C82" s="19">
        <f>IF(B82 &gt; 0,Mortgage!$B$14-B82,0)</f>
        <v>-102.2777624194332</v>
      </c>
      <c r="D82" s="20">
        <f>IF(B82&gt;0,IF(Mortgage!$G$2 = "n", 0,Mortgage!$G$3-Mortgage!$B$19),0)</f>
        <v>-1550.4648690364145</v>
      </c>
      <c r="E82" s="20">
        <f t="shared" si="18"/>
        <v>60</v>
      </c>
      <c r="F82" s="20">
        <f t="shared" si="19"/>
        <v>-1652.7426314558477</v>
      </c>
      <c r="G82" s="19">
        <f t="shared" si="20"/>
        <v>412710.97418085922</v>
      </c>
      <c r="H82" s="19">
        <f t="shared" si="26"/>
        <v>117510.97418086024</v>
      </c>
      <c r="I82" s="19">
        <f t="shared" si="27"/>
        <v>-112710.97418086024</v>
      </c>
      <c r="J82" s="14">
        <v>80</v>
      </c>
      <c r="K82" s="15">
        <f t="shared" si="21"/>
        <v>7</v>
      </c>
      <c r="L82" s="31"/>
      <c r="N82" s="19">
        <f t="shared" si="17"/>
        <v>340647.41622218426</v>
      </c>
      <c r="O82" s="19">
        <f>IF(N82&gt;0,N82*Mortgage!$B$4/26,0)</f>
        <v>655.091185042662</v>
      </c>
      <c r="P82" s="19">
        <f>IF(O82&gt;0,Mortgage!$B$38-O82,0)</f>
        <v>87.841550466860099</v>
      </c>
      <c r="Q82" s="20">
        <f>IF(P82&gt;0,IF(Mortgage!$G$2 = "n", 0,Mortgage!$G$4-Mortgage!$B$38),0)</f>
        <v>-642.9327355095221</v>
      </c>
      <c r="R82" s="20">
        <f t="shared" si="22"/>
        <v>100</v>
      </c>
      <c r="S82" s="20">
        <f t="shared" si="23"/>
        <v>-555.091185042662</v>
      </c>
      <c r="T82" s="19">
        <f t="shared" si="24"/>
        <v>341202.50740722695</v>
      </c>
      <c r="U82" s="19">
        <f t="shared" si="28"/>
        <v>49202.507407226301</v>
      </c>
      <c r="V82" s="19">
        <f t="shared" si="29"/>
        <v>-41202.507407226309</v>
      </c>
      <c r="W82" s="14">
        <v>80</v>
      </c>
      <c r="X82" s="15">
        <f t="shared" si="25"/>
        <v>4</v>
      </c>
      <c r="Y82" s="30"/>
    </row>
    <row r="83" spans="1:25" x14ac:dyDescent="0.25">
      <c r="A83" s="19">
        <f t="shared" si="16"/>
        <v>412710.97418085922</v>
      </c>
      <c r="B83" s="19">
        <f>IF(A83 &gt; 0,A83*Mortgage!$B$4/12,0)</f>
        <v>1719.6290590869137</v>
      </c>
      <c r="C83" s="19">
        <f>IF(B83 &gt; 0,Mortgage!$B$14-B83,0)</f>
        <v>-109.1641900504992</v>
      </c>
      <c r="D83" s="20">
        <f>IF(B83&gt;0,IF(Mortgage!$G$2 = "n", 0,Mortgage!$G$3-Mortgage!$B$19),0)</f>
        <v>-1550.4648690364145</v>
      </c>
      <c r="E83" s="20">
        <f t="shared" si="18"/>
        <v>60</v>
      </c>
      <c r="F83" s="20">
        <f t="shared" si="19"/>
        <v>-1659.6290590869137</v>
      </c>
      <c r="G83" s="19">
        <f t="shared" si="20"/>
        <v>414370.60323994613</v>
      </c>
      <c r="H83" s="19">
        <f t="shared" si="26"/>
        <v>119230.60323994716</v>
      </c>
      <c r="I83" s="19">
        <f t="shared" si="27"/>
        <v>-114370.60323994716</v>
      </c>
      <c r="J83" s="14">
        <v>81</v>
      </c>
      <c r="K83" s="15">
        <f t="shared" si="21"/>
        <v>7</v>
      </c>
      <c r="L83" s="31"/>
      <c r="N83" s="19">
        <f t="shared" si="17"/>
        <v>341202.50740722695</v>
      </c>
      <c r="O83" s="19">
        <f>IF(N83&gt;0,N83*Mortgage!$B$4/26,0)</f>
        <v>656.15866809082104</v>
      </c>
      <c r="P83" s="19">
        <f>IF(O83&gt;0,Mortgage!$B$38-O83,0)</f>
        <v>86.774067418701065</v>
      </c>
      <c r="Q83" s="20">
        <f>IF(P83&gt;0,IF(Mortgage!$G$2 = "n", 0,Mortgage!$G$4-Mortgage!$B$38),0)</f>
        <v>-642.9327355095221</v>
      </c>
      <c r="R83" s="20">
        <f t="shared" si="22"/>
        <v>100</v>
      </c>
      <c r="S83" s="20">
        <f t="shared" si="23"/>
        <v>-556.15866809082104</v>
      </c>
      <c r="T83" s="19">
        <f t="shared" si="24"/>
        <v>341758.66607531777</v>
      </c>
      <c r="U83" s="19">
        <f t="shared" si="28"/>
        <v>49858.666075317124</v>
      </c>
      <c r="V83" s="19">
        <f t="shared" si="29"/>
        <v>-41758.666075317131</v>
      </c>
      <c r="W83" s="14">
        <v>81</v>
      </c>
      <c r="X83" s="15">
        <f t="shared" si="25"/>
        <v>4</v>
      </c>
      <c r="Y83" s="30"/>
    </row>
    <row r="84" spans="1:25" x14ac:dyDescent="0.25">
      <c r="A84" s="19">
        <f t="shared" si="16"/>
        <v>414370.60323994613</v>
      </c>
      <c r="B84" s="19">
        <f>IF(A84 &gt; 0,A84*Mortgage!$B$4/12,0)</f>
        <v>1726.5441801664422</v>
      </c>
      <c r="C84" s="19">
        <f>IF(B84 &gt; 0,Mortgage!$B$14-B84,0)</f>
        <v>-116.07931113002769</v>
      </c>
      <c r="D84" s="20">
        <f>IF(B84&gt;0,IF(Mortgage!$G$2 = "n", 0,Mortgage!$G$3-Mortgage!$B$19),0)</f>
        <v>-1550.4648690364145</v>
      </c>
      <c r="E84" s="20">
        <f t="shared" si="18"/>
        <v>60</v>
      </c>
      <c r="F84" s="20">
        <f t="shared" si="19"/>
        <v>-1666.5441801664422</v>
      </c>
      <c r="G84" s="19">
        <f t="shared" si="20"/>
        <v>416037.14742011257</v>
      </c>
      <c r="H84" s="19">
        <f t="shared" si="26"/>
        <v>120957.1474201136</v>
      </c>
      <c r="I84" s="19">
        <f t="shared" si="27"/>
        <v>-116037.1474201136</v>
      </c>
      <c r="J84" s="14">
        <v>82</v>
      </c>
      <c r="K84" s="15">
        <f t="shared" si="21"/>
        <v>7</v>
      </c>
      <c r="L84" s="31"/>
      <c r="N84" s="19">
        <f t="shared" si="17"/>
        <v>341758.66607531777</v>
      </c>
      <c r="O84" s="19">
        <f>IF(N84&gt;0,N84*Mortgage!$B$4/26,0)</f>
        <v>657.22820399099578</v>
      </c>
      <c r="P84" s="19">
        <f>IF(O84&gt;0,Mortgage!$B$38-O84,0)</f>
        <v>85.704531518526323</v>
      </c>
      <c r="Q84" s="20">
        <f>IF(P84&gt;0,IF(Mortgage!$G$2 = "n", 0,Mortgage!$G$4-Mortgage!$B$38),0)</f>
        <v>-642.9327355095221</v>
      </c>
      <c r="R84" s="20">
        <f t="shared" si="22"/>
        <v>100</v>
      </c>
      <c r="S84" s="20">
        <f t="shared" si="23"/>
        <v>-557.22820399099578</v>
      </c>
      <c r="T84" s="19">
        <f t="shared" si="24"/>
        <v>342315.89427930879</v>
      </c>
      <c r="U84" s="19">
        <f t="shared" si="28"/>
        <v>50515.894279308122</v>
      </c>
      <c r="V84" s="19">
        <f t="shared" si="29"/>
        <v>-42315.89427930813</v>
      </c>
      <c r="W84" s="14">
        <v>82</v>
      </c>
      <c r="X84" s="15">
        <f t="shared" si="25"/>
        <v>4</v>
      </c>
      <c r="Y84" s="30"/>
    </row>
    <row r="85" spans="1:25" x14ac:dyDescent="0.25">
      <c r="A85" s="19">
        <f t="shared" si="16"/>
        <v>416037.14742011257</v>
      </c>
      <c r="B85" s="19">
        <f>IF(A85 &gt; 0,A85*Mortgage!$B$4/12,0)</f>
        <v>1733.4881142504692</v>
      </c>
      <c r="C85" s="19">
        <f>IF(B85 &gt; 0,Mortgage!$B$14-B85,0)</f>
        <v>-123.02324521405467</v>
      </c>
      <c r="D85" s="20">
        <f>IF(B85&gt;0,IF(Mortgage!$G$2 = "n", 0,Mortgage!$G$3-Mortgage!$B$19),0)</f>
        <v>-1550.4648690364145</v>
      </c>
      <c r="E85" s="20">
        <f t="shared" si="18"/>
        <v>60</v>
      </c>
      <c r="F85" s="20">
        <f t="shared" si="19"/>
        <v>-1673.4881142504692</v>
      </c>
      <c r="G85" s="19">
        <f t="shared" si="20"/>
        <v>417710.63553436304</v>
      </c>
      <c r="H85" s="19">
        <f t="shared" si="26"/>
        <v>122690.63553436408</v>
      </c>
      <c r="I85" s="19">
        <f t="shared" si="27"/>
        <v>-117710.63553436408</v>
      </c>
      <c r="J85" s="14">
        <v>83</v>
      </c>
      <c r="K85" s="15">
        <f t="shared" si="21"/>
        <v>7</v>
      </c>
      <c r="L85" s="31"/>
      <c r="N85" s="19">
        <f t="shared" si="17"/>
        <v>342315.89427930879</v>
      </c>
      <c r="O85" s="19">
        <f>IF(N85&gt;0,N85*Mortgage!$B$4/26,0)</f>
        <v>658.29979669097838</v>
      </c>
      <c r="P85" s="19">
        <f>IF(O85&gt;0,Mortgage!$B$38-O85,0)</f>
        <v>84.632938818543721</v>
      </c>
      <c r="Q85" s="20">
        <f>IF(P85&gt;0,IF(Mortgage!$G$2 = "n", 0,Mortgage!$G$4-Mortgage!$B$38),0)</f>
        <v>-642.9327355095221</v>
      </c>
      <c r="R85" s="20">
        <f t="shared" si="22"/>
        <v>100</v>
      </c>
      <c r="S85" s="20">
        <f t="shared" si="23"/>
        <v>-558.29979669097838</v>
      </c>
      <c r="T85" s="19">
        <f t="shared" si="24"/>
        <v>342874.19407599978</v>
      </c>
      <c r="U85" s="19">
        <f t="shared" si="28"/>
        <v>51174.194075999098</v>
      </c>
      <c r="V85" s="19">
        <f t="shared" si="29"/>
        <v>-42874.194075999105</v>
      </c>
      <c r="W85" s="14">
        <v>83</v>
      </c>
      <c r="X85" s="15">
        <f t="shared" si="25"/>
        <v>4</v>
      </c>
      <c r="Y85" s="30"/>
    </row>
    <row r="86" spans="1:25" x14ac:dyDescent="0.25">
      <c r="A86" s="19">
        <f t="shared" si="16"/>
        <v>417710.63553436304</v>
      </c>
      <c r="B86" s="19">
        <f>IF(A86 &gt; 0,A86*Mortgage!$B$4/12,0)</f>
        <v>1740.4609813931795</v>
      </c>
      <c r="C86" s="19">
        <f>IF(B86 &gt; 0,Mortgage!$B$14-B86,0)</f>
        <v>-129.99611235676502</v>
      </c>
      <c r="D86" s="20">
        <f>IF(B86&gt;0,IF(Mortgage!$G$2 = "n", 0,Mortgage!$G$3-Mortgage!$B$19),0)</f>
        <v>-1550.4648690364145</v>
      </c>
      <c r="E86" s="20">
        <f t="shared" si="18"/>
        <v>60</v>
      </c>
      <c r="F86" s="20">
        <f t="shared" si="19"/>
        <v>-1680.4609813931795</v>
      </c>
      <c r="G86" s="19">
        <f t="shared" si="20"/>
        <v>419391.09651575622</v>
      </c>
      <c r="H86" s="19">
        <f t="shared" si="26"/>
        <v>124431.09651575725</v>
      </c>
      <c r="I86" s="19">
        <f t="shared" si="27"/>
        <v>-119391.09651575725</v>
      </c>
      <c r="J86" s="14">
        <v>84</v>
      </c>
      <c r="K86" s="15">
        <f t="shared" si="21"/>
        <v>7</v>
      </c>
      <c r="L86" s="31"/>
      <c r="N86" s="19">
        <f t="shared" si="17"/>
        <v>342874.19407599978</v>
      </c>
      <c r="O86" s="19">
        <f>IF(N86&gt;0,N86*Mortgage!$B$4/26,0)</f>
        <v>659.37345014615335</v>
      </c>
      <c r="P86" s="19">
        <f>IF(O86&gt;0,Mortgage!$B$38-O86,0)</f>
        <v>83.559285363368758</v>
      </c>
      <c r="Q86" s="20">
        <f>IF(P86&gt;0,IF(Mortgage!$G$2 = "n", 0,Mortgage!$G$4-Mortgage!$B$38),0)</f>
        <v>-642.9327355095221</v>
      </c>
      <c r="R86" s="20">
        <f t="shared" si="22"/>
        <v>100</v>
      </c>
      <c r="S86" s="20">
        <f t="shared" si="23"/>
        <v>-559.37345014615335</v>
      </c>
      <c r="T86" s="19">
        <f t="shared" si="24"/>
        <v>343433.56752614595</v>
      </c>
      <c r="U86" s="19">
        <f t="shared" si="28"/>
        <v>51833.567526145249</v>
      </c>
      <c r="V86" s="19">
        <f t="shared" si="29"/>
        <v>-43433.567526145256</v>
      </c>
      <c r="W86" s="14">
        <v>84</v>
      </c>
      <c r="X86" s="15">
        <f t="shared" si="25"/>
        <v>4</v>
      </c>
      <c r="Y86" s="30"/>
    </row>
    <row r="87" spans="1:25" x14ac:dyDescent="0.25">
      <c r="A87" s="19">
        <f t="shared" si="16"/>
        <v>419391.09651575622</v>
      </c>
      <c r="B87" s="19">
        <f>IF(A87 &gt; 0,A87*Mortgage!$B$4/12,0)</f>
        <v>1747.4629021489843</v>
      </c>
      <c r="C87" s="19">
        <f>IF(B87 &gt; 0,Mortgage!$B$14-B87,0)</f>
        <v>-136.99803311256983</v>
      </c>
      <c r="D87" s="20">
        <f>IF(B87&gt;0,IF(Mortgage!$G$2 = "n", 0,Mortgage!$G$3-Mortgage!$B$19),0)</f>
        <v>-1550.4648690364145</v>
      </c>
      <c r="E87" s="20">
        <f t="shared" si="18"/>
        <v>60</v>
      </c>
      <c r="F87" s="20">
        <f t="shared" si="19"/>
        <v>-1687.4629021489843</v>
      </c>
      <c r="G87" s="19">
        <f t="shared" si="20"/>
        <v>421078.55941790517</v>
      </c>
      <c r="H87" s="19">
        <f t="shared" si="26"/>
        <v>126178.55941790623</v>
      </c>
      <c r="I87" s="19">
        <f t="shared" si="27"/>
        <v>-121078.55941790623</v>
      </c>
      <c r="J87" s="14">
        <v>85</v>
      </c>
      <c r="K87" s="15">
        <f t="shared" si="21"/>
        <v>8</v>
      </c>
      <c r="L87" s="30"/>
      <c r="N87" s="19">
        <f t="shared" si="17"/>
        <v>343433.56752614595</v>
      </c>
      <c r="O87" s="19">
        <f>IF(N87&gt;0,N87*Mortgage!$B$4/26,0)</f>
        <v>660.4491683195115</v>
      </c>
      <c r="P87" s="19">
        <f>IF(O87&gt;0,Mortgage!$B$38-O87,0)</f>
        <v>82.483567190010604</v>
      </c>
      <c r="Q87" s="20">
        <f>IF(P87&gt;0,IF(Mortgage!$G$2 = "n", 0,Mortgage!$G$4-Mortgage!$B$38),0)</f>
        <v>-642.9327355095221</v>
      </c>
      <c r="R87" s="20">
        <f t="shared" si="22"/>
        <v>100</v>
      </c>
      <c r="S87" s="20">
        <f t="shared" si="23"/>
        <v>-560.4491683195115</v>
      </c>
      <c r="T87" s="19">
        <f t="shared" si="24"/>
        <v>343994.01669446548</v>
      </c>
      <c r="U87" s="19">
        <f t="shared" si="28"/>
        <v>52494.016694464757</v>
      </c>
      <c r="V87" s="19">
        <f t="shared" si="29"/>
        <v>-43994.016694464764</v>
      </c>
      <c r="W87" s="14">
        <v>85</v>
      </c>
      <c r="X87" s="15">
        <f t="shared" si="25"/>
        <v>4</v>
      </c>
      <c r="Y87" s="30"/>
    </row>
    <row r="88" spans="1:25" x14ac:dyDescent="0.25">
      <c r="A88" s="19">
        <f t="shared" si="16"/>
        <v>421078.55941790517</v>
      </c>
      <c r="B88" s="19">
        <f>IF(A88 &gt; 0,A88*Mortgage!$B$4/12,0)</f>
        <v>1754.4939975746049</v>
      </c>
      <c r="C88" s="19">
        <f>IF(B88 &gt; 0,Mortgage!$B$14-B88,0)</f>
        <v>-144.02912853819043</v>
      </c>
      <c r="D88" s="20">
        <f>IF(B88&gt;0,IF(Mortgage!$G$2 = "n", 0,Mortgage!$G$3-Mortgage!$B$19),0)</f>
        <v>-1550.4648690364145</v>
      </c>
      <c r="E88" s="20">
        <f t="shared" si="18"/>
        <v>60</v>
      </c>
      <c r="F88" s="20">
        <f t="shared" si="19"/>
        <v>-1694.4939975746049</v>
      </c>
      <c r="G88" s="19">
        <f t="shared" si="20"/>
        <v>422773.05341547978</v>
      </c>
      <c r="H88" s="19">
        <f t="shared" si="26"/>
        <v>127933.05341548084</v>
      </c>
      <c r="I88" s="19">
        <f t="shared" si="27"/>
        <v>-122773.05341548084</v>
      </c>
      <c r="J88" s="14">
        <v>86</v>
      </c>
      <c r="K88" s="15">
        <f t="shared" si="21"/>
        <v>8</v>
      </c>
      <c r="L88" s="30"/>
      <c r="N88" s="19">
        <f t="shared" si="17"/>
        <v>343994.01669446548</v>
      </c>
      <c r="O88" s="19">
        <f>IF(N88&gt;0,N88*Mortgage!$B$4/26,0)</f>
        <v>661.52695518166433</v>
      </c>
      <c r="P88" s="19">
        <f>IF(O88&gt;0,Mortgage!$B$38-O88,0)</f>
        <v>81.405780327857769</v>
      </c>
      <c r="Q88" s="20">
        <f>IF(P88&gt;0,IF(Mortgage!$G$2 = "n", 0,Mortgage!$G$4-Mortgage!$B$38),0)</f>
        <v>-642.9327355095221</v>
      </c>
      <c r="R88" s="20">
        <f t="shared" si="22"/>
        <v>100</v>
      </c>
      <c r="S88" s="20">
        <f t="shared" si="23"/>
        <v>-561.52695518166433</v>
      </c>
      <c r="T88" s="19">
        <f t="shared" si="24"/>
        <v>344555.54364964715</v>
      </c>
      <c r="U88" s="19">
        <f t="shared" si="28"/>
        <v>53155.543649646424</v>
      </c>
      <c r="V88" s="19">
        <f t="shared" si="29"/>
        <v>-44555.543649646432</v>
      </c>
      <c r="W88" s="14">
        <v>86</v>
      </c>
      <c r="X88" s="15">
        <f t="shared" si="25"/>
        <v>4</v>
      </c>
      <c r="Y88" s="30"/>
    </row>
    <row r="89" spans="1:25" x14ac:dyDescent="0.25">
      <c r="A89" s="19">
        <f t="shared" si="16"/>
        <v>422773.05341547978</v>
      </c>
      <c r="B89" s="19">
        <f>IF(A89 &gt; 0,A89*Mortgage!$B$4/12,0)</f>
        <v>1761.5543892311659</v>
      </c>
      <c r="C89" s="19">
        <f>IF(B89 &gt; 0,Mortgage!$B$14-B89,0)</f>
        <v>-151.08952019475146</v>
      </c>
      <c r="D89" s="20">
        <f>IF(B89&gt;0,IF(Mortgage!$G$2 = "n", 0,Mortgage!$G$3-Mortgage!$B$19),0)</f>
        <v>-1550.4648690364145</v>
      </c>
      <c r="E89" s="20">
        <f t="shared" si="18"/>
        <v>60</v>
      </c>
      <c r="F89" s="20">
        <f t="shared" si="19"/>
        <v>-1701.5543892311659</v>
      </c>
      <c r="G89" s="19">
        <f t="shared" si="20"/>
        <v>424474.60780471092</v>
      </c>
      <c r="H89" s="19">
        <f t="shared" si="26"/>
        <v>129694.60780471201</v>
      </c>
      <c r="I89" s="19">
        <f t="shared" si="27"/>
        <v>-124474.60780471201</v>
      </c>
      <c r="J89" s="14">
        <v>87</v>
      </c>
      <c r="K89" s="15">
        <f t="shared" si="21"/>
        <v>8</v>
      </c>
      <c r="L89" s="30"/>
      <c r="N89" s="19">
        <f t="shared" si="17"/>
        <v>344555.54364964715</v>
      </c>
      <c r="O89" s="19">
        <f>IF(N89&gt;0,N89*Mortgage!$B$4/26,0)</f>
        <v>662.60681471085991</v>
      </c>
      <c r="P89" s="19">
        <f>IF(O89&gt;0,Mortgage!$B$38-O89,0)</f>
        <v>80.325920798662196</v>
      </c>
      <c r="Q89" s="20">
        <f>IF(P89&gt;0,IF(Mortgage!$G$2 = "n", 0,Mortgage!$G$4-Mortgage!$B$38),0)</f>
        <v>-642.9327355095221</v>
      </c>
      <c r="R89" s="20">
        <f t="shared" si="22"/>
        <v>100</v>
      </c>
      <c r="S89" s="20">
        <f t="shared" si="23"/>
        <v>-562.60681471085991</v>
      </c>
      <c r="T89" s="19">
        <f t="shared" si="24"/>
        <v>345118.15046435804</v>
      </c>
      <c r="U89" s="19">
        <f t="shared" si="28"/>
        <v>53818.150464357284</v>
      </c>
      <c r="V89" s="19">
        <f t="shared" si="29"/>
        <v>-45118.150464357292</v>
      </c>
      <c r="W89" s="14">
        <v>87</v>
      </c>
      <c r="X89" s="15">
        <f t="shared" si="25"/>
        <v>4</v>
      </c>
      <c r="Y89" s="30"/>
    </row>
    <row r="90" spans="1:25" x14ac:dyDescent="0.25">
      <c r="A90" s="19">
        <f t="shared" si="16"/>
        <v>424474.60780471092</v>
      </c>
      <c r="B90" s="19">
        <f>IF(A90 &gt; 0,A90*Mortgage!$B$4/12,0)</f>
        <v>1768.6441991862957</v>
      </c>
      <c r="C90" s="19">
        <f>IF(B90 &gt; 0,Mortgage!$B$14-B90,0)</f>
        <v>-158.17933014988125</v>
      </c>
      <c r="D90" s="20">
        <f>IF(B90&gt;0,IF(Mortgage!$G$2 = "n", 0,Mortgage!$G$3-Mortgage!$B$19),0)</f>
        <v>-1550.4648690364145</v>
      </c>
      <c r="E90" s="20">
        <f t="shared" si="18"/>
        <v>60</v>
      </c>
      <c r="F90" s="20">
        <f t="shared" si="19"/>
        <v>-1708.6441991862957</v>
      </c>
      <c r="G90" s="19">
        <f t="shared" si="20"/>
        <v>426183.25200389721</v>
      </c>
      <c r="H90" s="19">
        <f t="shared" si="26"/>
        <v>131463.25200389832</v>
      </c>
      <c r="I90" s="19">
        <f t="shared" si="27"/>
        <v>-126183.25200389831</v>
      </c>
      <c r="J90" s="14">
        <v>88</v>
      </c>
      <c r="K90" s="15">
        <f t="shared" si="21"/>
        <v>8</v>
      </c>
      <c r="L90" s="30"/>
      <c r="N90" s="19">
        <f t="shared" si="17"/>
        <v>345118.15046435804</v>
      </c>
      <c r="O90" s="19">
        <f>IF(N90&gt;0,N90*Mortgage!$B$4/26,0)</f>
        <v>663.68875089299627</v>
      </c>
      <c r="P90" s="19">
        <f>IF(O90&gt;0,Mortgage!$B$38-O90,0)</f>
        <v>79.243984616525836</v>
      </c>
      <c r="Q90" s="20">
        <f>IF(P90&gt;0,IF(Mortgage!$G$2 = "n", 0,Mortgage!$G$4-Mortgage!$B$38),0)</f>
        <v>-642.9327355095221</v>
      </c>
      <c r="R90" s="20">
        <f t="shared" si="22"/>
        <v>100</v>
      </c>
      <c r="S90" s="20">
        <f t="shared" si="23"/>
        <v>-563.68875089299627</v>
      </c>
      <c r="T90" s="19">
        <f t="shared" si="24"/>
        <v>345681.83921525104</v>
      </c>
      <c r="U90" s="19">
        <f t="shared" si="28"/>
        <v>54481.839215250278</v>
      </c>
      <c r="V90" s="19">
        <f t="shared" si="29"/>
        <v>-45681.839215250286</v>
      </c>
      <c r="W90" s="14">
        <v>88</v>
      </c>
      <c r="X90" s="15">
        <f t="shared" si="25"/>
        <v>4</v>
      </c>
      <c r="Y90" s="30"/>
    </row>
    <row r="91" spans="1:25" x14ac:dyDescent="0.25">
      <c r="A91" s="19">
        <f t="shared" si="16"/>
        <v>426183.25200389721</v>
      </c>
      <c r="B91" s="19">
        <f>IF(A91 &gt; 0,A91*Mortgage!$B$4/12,0)</f>
        <v>1775.7635500162385</v>
      </c>
      <c r="C91" s="19">
        <f>IF(B91 &gt; 0,Mortgage!$B$14-B91,0)</f>
        <v>-165.29868097982398</v>
      </c>
      <c r="D91" s="20">
        <f>IF(B91&gt;0,IF(Mortgage!$G$2 = "n", 0,Mortgage!$G$3-Mortgage!$B$19),0)</f>
        <v>-1550.4648690364145</v>
      </c>
      <c r="E91" s="20">
        <f t="shared" si="18"/>
        <v>60</v>
      </c>
      <c r="F91" s="20">
        <f t="shared" si="19"/>
        <v>-1715.7635500162385</v>
      </c>
      <c r="G91" s="19">
        <f t="shared" si="20"/>
        <v>427899.01555391343</v>
      </c>
      <c r="H91" s="19">
        <f t="shared" si="26"/>
        <v>133239.01555391456</v>
      </c>
      <c r="I91" s="19">
        <f t="shared" si="27"/>
        <v>-127899.01555391455</v>
      </c>
      <c r="J91" s="14">
        <v>89</v>
      </c>
      <c r="K91" s="15">
        <f t="shared" si="21"/>
        <v>8</v>
      </c>
      <c r="L91" s="30"/>
      <c r="N91" s="19">
        <f t="shared" si="17"/>
        <v>345681.83921525104</v>
      </c>
      <c r="O91" s="19">
        <f>IF(N91&gt;0,N91*Mortgage!$B$4/26,0)</f>
        <v>664.77276772163657</v>
      </c>
      <c r="P91" s="19">
        <f>IF(O91&gt;0,Mortgage!$B$38-O91,0)</f>
        <v>78.159967787885535</v>
      </c>
      <c r="Q91" s="20">
        <f>IF(P91&gt;0,IF(Mortgage!$G$2 = "n", 0,Mortgage!$G$4-Mortgage!$B$38),0)</f>
        <v>-642.9327355095221</v>
      </c>
      <c r="R91" s="20">
        <f t="shared" si="22"/>
        <v>100</v>
      </c>
      <c r="S91" s="20">
        <f t="shared" si="23"/>
        <v>-564.77276772163657</v>
      </c>
      <c r="T91" s="19">
        <f t="shared" si="24"/>
        <v>346246.61198297265</v>
      </c>
      <c r="U91" s="19">
        <f t="shared" si="28"/>
        <v>55146.611982971917</v>
      </c>
      <c r="V91" s="19">
        <f t="shared" si="29"/>
        <v>-46246.611982971925</v>
      </c>
      <c r="W91" s="14">
        <v>89</v>
      </c>
      <c r="X91" s="15">
        <f t="shared" si="25"/>
        <v>4</v>
      </c>
      <c r="Y91" s="30"/>
    </row>
    <row r="92" spans="1:25" x14ac:dyDescent="0.25">
      <c r="A92" s="19">
        <f t="shared" si="16"/>
        <v>427899.01555391343</v>
      </c>
      <c r="B92" s="19">
        <f>IF(A92 &gt; 0,A92*Mortgage!$B$4/12,0)</f>
        <v>1782.9125648079728</v>
      </c>
      <c r="C92" s="19">
        <f>IF(B92 &gt; 0,Mortgage!$B$14-B92,0)</f>
        <v>-172.4476957715583</v>
      </c>
      <c r="D92" s="20">
        <f>IF(B92&gt;0,IF(Mortgage!$G$2 = "n", 0,Mortgage!$G$3-Mortgage!$B$19),0)</f>
        <v>-1550.4648690364145</v>
      </c>
      <c r="E92" s="20">
        <f t="shared" si="18"/>
        <v>60</v>
      </c>
      <c r="F92" s="20">
        <f t="shared" si="19"/>
        <v>-1722.9125648079728</v>
      </c>
      <c r="G92" s="19">
        <f t="shared" si="20"/>
        <v>429621.92811872141</v>
      </c>
      <c r="H92" s="19">
        <f t="shared" si="26"/>
        <v>135021.92811872254</v>
      </c>
      <c r="I92" s="19">
        <f t="shared" si="27"/>
        <v>-129621.92811872253</v>
      </c>
      <c r="J92" s="14">
        <v>90</v>
      </c>
      <c r="K92" s="15">
        <f t="shared" si="21"/>
        <v>8</v>
      </c>
      <c r="L92" s="30"/>
      <c r="N92" s="19">
        <f t="shared" si="17"/>
        <v>346246.61198297265</v>
      </c>
      <c r="O92" s="19">
        <f>IF(N92&gt;0,N92*Mortgage!$B$4/26,0)</f>
        <v>665.85886919802442</v>
      </c>
      <c r="P92" s="19">
        <f>IF(O92&gt;0,Mortgage!$B$38-O92,0)</f>
        <v>77.073866311497682</v>
      </c>
      <c r="Q92" s="20">
        <f>IF(P92&gt;0,IF(Mortgage!$G$2 = "n", 0,Mortgage!$G$4-Mortgage!$B$38),0)</f>
        <v>-642.9327355095221</v>
      </c>
      <c r="R92" s="20">
        <f t="shared" si="22"/>
        <v>100</v>
      </c>
      <c r="S92" s="20">
        <f t="shared" si="23"/>
        <v>-565.85886919802442</v>
      </c>
      <c r="T92" s="19">
        <f t="shared" si="24"/>
        <v>346812.47085217066</v>
      </c>
      <c r="U92" s="19">
        <f t="shared" si="28"/>
        <v>55812.470852169943</v>
      </c>
      <c r="V92" s="19">
        <f t="shared" si="29"/>
        <v>-46812.47085216995</v>
      </c>
      <c r="W92" s="14">
        <v>90</v>
      </c>
      <c r="X92" s="15">
        <f t="shared" si="25"/>
        <v>4</v>
      </c>
      <c r="Y92" s="30"/>
    </row>
    <row r="93" spans="1:25" x14ac:dyDescent="0.25">
      <c r="A93" s="19">
        <f t="shared" ref="A93:A156" si="30">G92</f>
        <v>429621.92811872141</v>
      </c>
      <c r="B93" s="19">
        <f>IF(A93 &gt; 0,A93*Mortgage!$B$4/12,0)</f>
        <v>1790.0913671613391</v>
      </c>
      <c r="C93" s="19">
        <f>IF(B93 &gt; 0,Mortgage!$B$14-B93,0)</f>
        <v>-179.62649812492464</v>
      </c>
      <c r="D93" s="20">
        <f>IF(B93&gt;0,IF(Mortgage!$G$2 = "n", 0,Mortgage!$G$3-Mortgage!$B$19),0)</f>
        <v>-1550.4648690364145</v>
      </c>
      <c r="E93" s="20">
        <f t="shared" si="18"/>
        <v>60</v>
      </c>
      <c r="F93" s="20">
        <f t="shared" si="19"/>
        <v>-1730.0913671613391</v>
      </c>
      <c r="G93" s="19">
        <f t="shared" si="20"/>
        <v>431352.01948588272</v>
      </c>
      <c r="H93" s="19">
        <f t="shared" si="26"/>
        <v>136812.01948588388</v>
      </c>
      <c r="I93" s="19">
        <f t="shared" si="27"/>
        <v>-131352.01948588388</v>
      </c>
      <c r="J93" s="14">
        <v>91</v>
      </c>
      <c r="K93" s="15">
        <f t="shared" si="21"/>
        <v>8</v>
      </c>
      <c r="L93" s="31"/>
      <c r="N93" s="19">
        <f t="shared" ref="N93:N156" si="31">T92</f>
        <v>346812.47085217066</v>
      </c>
      <c r="O93" s="19">
        <f>IF(N93&gt;0,N93*Mortgage!$B$4/26,0)</f>
        <v>666.94705933109742</v>
      </c>
      <c r="P93" s="19">
        <f>IF(O93&gt;0,Mortgage!$B$38-O93,0)</f>
        <v>75.985676178424683</v>
      </c>
      <c r="Q93" s="20">
        <f>IF(P93&gt;0,IF(Mortgage!$G$2 = "n", 0,Mortgage!$G$4-Mortgage!$B$38),0)</f>
        <v>-642.9327355095221</v>
      </c>
      <c r="R93" s="20">
        <f t="shared" si="22"/>
        <v>100</v>
      </c>
      <c r="S93" s="20">
        <f t="shared" si="23"/>
        <v>-566.94705933109742</v>
      </c>
      <c r="T93" s="19">
        <f t="shared" si="24"/>
        <v>347379.41791150178</v>
      </c>
      <c r="U93" s="19">
        <f t="shared" si="28"/>
        <v>56479.417911501041</v>
      </c>
      <c r="V93" s="19">
        <f t="shared" si="29"/>
        <v>-47379.417911501048</v>
      </c>
      <c r="W93" s="14">
        <v>91</v>
      </c>
      <c r="X93" s="15">
        <f t="shared" si="25"/>
        <v>4</v>
      </c>
      <c r="Y93" s="30"/>
    </row>
    <row r="94" spans="1:25" x14ac:dyDescent="0.25">
      <c r="A94" s="19">
        <f t="shared" si="30"/>
        <v>431352.01948588272</v>
      </c>
      <c r="B94" s="19">
        <f>IF(A94 &gt; 0,A94*Mortgage!$B$4/12,0)</f>
        <v>1797.3000811911782</v>
      </c>
      <c r="C94" s="19">
        <f>IF(B94 &gt; 0,Mortgage!$B$14-B94,0)</f>
        <v>-186.83521215476367</v>
      </c>
      <c r="D94" s="20">
        <f>IF(B94&gt;0,IF(Mortgage!$G$2 = "n", 0,Mortgage!$G$3-Mortgage!$B$19),0)</f>
        <v>-1550.4648690364145</v>
      </c>
      <c r="E94" s="20">
        <f t="shared" si="18"/>
        <v>60</v>
      </c>
      <c r="F94" s="20">
        <f t="shared" si="19"/>
        <v>-1737.3000811911782</v>
      </c>
      <c r="G94" s="19">
        <f t="shared" si="20"/>
        <v>433089.31956707389</v>
      </c>
      <c r="H94" s="19">
        <f t="shared" si="26"/>
        <v>138609.31956707506</v>
      </c>
      <c r="I94" s="19">
        <f t="shared" si="27"/>
        <v>-133089.31956707506</v>
      </c>
      <c r="J94" s="14">
        <v>92</v>
      </c>
      <c r="K94" s="15">
        <f t="shared" si="21"/>
        <v>8</v>
      </c>
      <c r="L94" s="31"/>
      <c r="N94" s="19">
        <f t="shared" si="31"/>
        <v>347379.41791150178</v>
      </c>
      <c r="O94" s="19">
        <f>IF(N94&gt;0,N94*Mortgage!$B$4/26,0)</f>
        <v>668.03734213750352</v>
      </c>
      <c r="P94" s="19">
        <f>IF(O94&gt;0,Mortgage!$B$38-O94,0)</f>
        <v>74.895393372018589</v>
      </c>
      <c r="Q94" s="20">
        <f>IF(P94&gt;0,IF(Mortgage!$G$2 = "n", 0,Mortgage!$G$4-Mortgage!$B$38),0)</f>
        <v>-642.9327355095221</v>
      </c>
      <c r="R94" s="20">
        <f t="shared" si="22"/>
        <v>100</v>
      </c>
      <c r="S94" s="20">
        <f t="shared" si="23"/>
        <v>-568.03734213750352</v>
      </c>
      <c r="T94" s="19">
        <f t="shared" si="24"/>
        <v>347947.45525363932</v>
      </c>
      <c r="U94" s="19">
        <f t="shared" si="28"/>
        <v>57147.455253638545</v>
      </c>
      <c r="V94" s="19">
        <f t="shared" si="29"/>
        <v>-47947.455253638553</v>
      </c>
      <c r="W94" s="14">
        <v>92</v>
      </c>
      <c r="X94" s="15">
        <f t="shared" si="25"/>
        <v>4</v>
      </c>
      <c r="Y94" s="31"/>
    </row>
    <row r="95" spans="1:25" x14ac:dyDescent="0.25">
      <c r="A95" s="19">
        <f t="shared" si="30"/>
        <v>433089.31956707389</v>
      </c>
      <c r="B95" s="19">
        <f>IF(A95 &gt; 0,A95*Mortgage!$B$4/12,0)</f>
        <v>1804.5388315294747</v>
      </c>
      <c r="C95" s="19">
        <f>IF(B95 &gt; 0,Mortgage!$B$14-B95,0)</f>
        <v>-194.07396249306021</v>
      </c>
      <c r="D95" s="20">
        <f>IF(B95&gt;0,IF(Mortgage!$G$2 = "n", 0,Mortgage!$G$3-Mortgage!$B$19),0)</f>
        <v>-1550.4648690364145</v>
      </c>
      <c r="E95" s="20">
        <f t="shared" si="18"/>
        <v>60</v>
      </c>
      <c r="F95" s="20">
        <f t="shared" si="19"/>
        <v>-1744.5388315294747</v>
      </c>
      <c r="G95" s="19">
        <f t="shared" si="20"/>
        <v>434833.85839860333</v>
      </c>
      <c r="H95" s="19">
        <f t="shared" si="26"/>
        <v>140413.85839860453</v>
      </c>
      <c r="I95" s="19">
        <f t="shared" si="27"/>
        <v>-134833.85839860453</v>
      </c>
      <c r="J95" s="14">
        <v>93</v>
      </c>
      <c r="K95" s="15">
        <f t="shared" si="21"/>
        <v>8</v>
      </c>
      <c r="L95" s="31"/>
      <c r="N95" s="19">
        <f t="shared" si="31"/>
        <v>347947.45525363932</v>
      </c>
      <c r="O95" s="19">
        <f>IF(N95&gt;0,N95*Mortgage!$B$4/26,0)</f>
        <v>669.12972164161408</v>
      </c>
      <c r="P95" s="19">
        <f>IF(O95&gt;0,Mortgage!$B$38-O95,0)</f>
        <v>73.803013867908021</v>
      </c>
      <c r="Q95" s="20">
        <f>IF(P95&gt;0,IF(Mortgage!$G$2 = "n", 0,Mortgage!$G$4-Mortgage!$B$38),0)</f>
        <v>-642.9327355095221</v>
      </c>
      <c r="R95" s="20">
        <f t="shared" si="22"/>
        <v>100</v>
      </c>
      <c r="S95" s="20">
        <f t="shared" si="23"/>
        <v>-569.12972164161408</v>
      </c>
      <c r="T95" s="19">
        <f t="shared" si="24"/>
        <v>348516.58497528092</v>
      </c>
      <c r="U95" s="19">
        <f t="shared" si="28"/>
        <v>57816.584975280159</v>
      </c>
      <c r="V95" s="19">
        <f t="shared" si="29"/>
        <v>-48516.584975280166</v>
      </c>
      <c r="W95" s="14">
        <v>93</v>
      </c>
      <c r="X95" s="15">
        <f t="shared" si="25"/>
        <v>4</v>
      </c>
      <c r="Y95" s="31"/>
    </row>
    <row r="96" spans="1:25" x14ac:dyDescent="0.25">
      <c r="A96" s="19">
        <f t="shared" si="30"/>
        <v>434833.85839860333</v>
      </c>
      <c r="B96" s="19">
        <f>IF(A96 &gt; 0,A96*Mortgage!$B$4/12,0)</f>
        <v>1811.8077433275139</v>
      </c>
      <c r="C96" s="19">
        <f>IF(B96 &gt; 0,Mortgage!$B$14-B96,0)</f>
        <v>-201.34287429109941</v>
      </c>
      <c r="D96" s="20">
        <f>IF(B96&gt;0,IF(Mortgage!$G$2 = "n", 0,Mortgage!$G$3-Mortgage!$B$19),0)</f>
        <v>-1550.4648690364145</v>
      </c>
      <c r="E96" s="20">
        <f t="shared" si="18"/>
        <v>60</v>
      </c>
      <c r="F96" s="20">
        <f t="shared" si="19"/>
        <v>-1751.8077433275139</v>
      </c>
      <c r="G96" s="19">
        <f t="shared" si="20"/>
        <v>436585.66614193085</v>
      </c>
      <c r="H96" s="19">
        <f t="shared" si="26"/>
        <v>142225.66614193204</v>
      </c>
      <c r="I96" s="19">
        <f t="shared" si="27"/>
        <v>-136585.66614193204</v>
      </c>
      <c r="J96" s="14">
        <v>94</v>
      </c>
      <c r="K96" s="15">
        <f t="shared" si="21"/>
        <v>8</v>
      </c>
      <c r="L96" s="31"/>
      <c r="N96" s="19">
        <f t="shared" si="31"/>
        <v>348516.58497528092</v>
      </c>
      <c r="O96" s="19">
        <f>IF(N96&gt;0,N96*Mortgage!$B$4/26,0)</f>
        <v>670.2242018755403</v>
      </c>
      <c r="P96" s="19">
        <f>IF(O96&gt;0,Mortgage!$B$38-O96,0)</f>
        <v>72.708533633981801</v>
      </c>
      <c r="Q96" s="20">
        <f>IF(P96&gt;0,IF(Mortgage!$G$2 = "n", 0,Mortgage!$G$4-Mortgage!$B$38),0)</f>
        <v>-642.9327355095221</v>
      </c>
      <c r="R96" s="20">
        <f t="shared" si="22"/>
        <v>100</v>
      </c>
      <c r="S96" s="20">
        <f t="shared" si="23"/>
        <v>-570.2242018755403</v>
      </c>
      <c r="T96" s="19">
        <f t="shared" si="24"/>
        <v>349086.80917715648</v>
      </c>
      <c r="U96" s="19">
        <f t="shared" si="28"/>
        <v>58486.809177155701</v>
      </c>
      <c r="V96" s="19">
        <f t="shared" si="29"/>
        <v>-49086.809177155708</v>
      </c>
      <c r="W96" s="14">
        <v>94</v>
      </c>
      <c r="X96" s="15">
        <f t="shared" si="25"/>
        <v>4</v>
      </c>
      <c r="Y96" s="31"/>
    </row>
    <row r="97" spans="1:25" x14ac:dyDescent="0.25">
      <c r="A97" s="19">
        <f t="shared" si="30"/>
        <v>436585.66614193085</v>
      </c>
      <c r="B97" s="19">
        <f>IF(A97 &gt; 0,A97*Mortgage!$B$4/12,0)</f>
        <v>1819.1069422580451</v>
      </c>
      <c r="C97" s="19">
        <f>IF(B97 &gt; 0,Mortgage!$B$14-B97,0)</f>
        <v>-208.64207322163065</v>
      </c>
      <c r="D97" s="20">
        <f>IF(B97&gt;0,IF(Mortgage!$G$2 = "n", 0,Mortgage!$G$3-Mortgage!$B$19),0)</f>
        <v>-1550.4648690364145</v>
      </c>
      <c r="E97" s="20">
        <f t="shared" si="18"/>
        <v>60</v>
      </c>
      <c r="F97" s="20">
        <f t="shared" si="19"/>
        <v>-1759.1069422580451</v>
      </c>
      <c r="G97" s="19">
        <f t="shared" si="20"/>
        <v>438344.77308418887</v>
      </c>
      <c r="H97" s="19">
        <f t="shared" si="26"/>
        <v>144044.77308419009</v>
      </c>
      <c r="I97" s="19">
        <f t="shared" si="27"/>
        <v>-138344.77308419009</v>
      </c>
      <c r="J97" s="14">
        <v>95</v>
      </c>
      <c r="K97" s="15">
        <f t="shared" si="21"/>
        <v>8</v>
      </c>
      <c r="L97" s="31"/>
      <c r="N97" s="19">
        <f t="shared" si="31"/>
        <v>349086.80917715648</v>
      </c>
      <c r="O97" s="19">
        <f>IF(N97&gt;0,N97*Mortgage!$B$4/26,0)</f>
        <v>671.32078687914702</v>
      </c>
      <c r="P97" s="19">
        <f>IF(O97&gt;0,Mortgage!$B$38-O97,0)</f>
        <v>71.611948630375082</v>
      </c>
      <c r="Q97" s="20">
        <f>IF(P97&gt;0,IF(Mortgage!$G$2 = "n", 0,Mortgage!$G$4-Mortgage!$B$38),0)</f>
        <v>-642.9327355095221</v>
      </c>
      <c r="R97" s="20">
        <f t="shared" si="22"/>
        <v>100</v>
      </c>
      <c r="S97" s="20">
        <f t="shared" si="23"/>
        <v>-571.32078687914702</v>
      </c>
      <c r="T97" s="19">
        <f t="shared" si="24"/>
        <v>349658.12996403564</v>
      </c>
      <c r="U97" s="19">
        <f t="shared" si="28"/>
        <v>59158.129964034852</v>
      </c>
      <c r="V97" s="19">
        <f t="shared" si="29"/>
        <v>-49658.129964034859</v>
      </c>
      <c r="W97" s="14">
        <v>95</v>
      </c>
      <c r="X97" s="15">
        <f t="shared" si="25"/>
        <v>4</v>
      </c>
      <c r="Y97" s="31"/>
    </row>
    <row r="98" spans="1:25" x14ac:dyDescent="0.25">
      <c r="A98" s="19">
        <f t="shared" si="30"/>
        <v>438344.77308418887</v>
      </c>
      <c r="B98" s="19">
        <f>IF(A98 &gt; 0,A98*Mortgage!$B$4/12,0)</f>
        <v>1826.4365545174539</v>
      </c>
      <c r="C98" s="19">
        <f>IF(B98 &gt; 0,Mortgage!$B$14-B98,0)</f>
        <v>-215.97168548103946</v>
      </c>
      <c r="D98" s="20">
        <f>IF(B98&gt;0,IF(Mortgage!$G$2 = "n", 0,Mortgage!$G$3-Mortgage!$B$19),0)</f>
        <v>-1550.4648690364145</v>
      </c>
      <c r="E98" s="20">
        <f t="shared" si="18"/>
        <v>60</v>
      </c>
      <c r="F98" s="20">
        <f t="shared" si="19"/>
        <v>-1766.4365545174539</v>
      </c>
      <c r="G98" s="19">
        <f t="shared" si="20"/>
        <v>440111.20963870629</v>
      </c>
      <c r="H98" s="19">
        <f t="shared" si="26"/>
        <v>145871.20963870754</v>
      </c>
      <c r="I98" s="19">
        <f t="shared" si="27"/>
        <v>-140111.20963870754</v>
      </c>
      <c r="J98" s="14">
        <v>96</v>
      </c>
      <c r="K98" s="15">
        <f t="shared" si="21"/>
        <v>8</v>
      </c>
      <c r="L98" s="31"/>
      <c r="N98" s="19">
        <f t="shared" si="31"/>
        <v>349658.12996403564</v>
      </c>
      <c r="O98" s="19">
        <f>IF(N98&gt;0,N98*Mortgage!$B$4/26,0)</f>
        <v>672.41948070006868</v>
      </c>
      <c r="P98" s="19">
        <f>IF(O98&gt;0,Mortgage!$B$38-O98,0)</f>
        <v>70.513254809453429</v>
      </c>
      <c r="Q98" s="20">
        <f>IF(P98&gt;0,IF(Mortgage!$G$2 = "n", 0,Mortgage!$G$4-Mortgage!$B$38),0)</f>
        <v>-642.9327355095221</v>
      </c>
      <c r="R98" s="20">
        <f t="shared" si="22"/>
        <v>100</v>
      </c>
      <c r="S98" s="20">
        <f t="shared" si="23"/>
        <v>-572.41948070006868</v>
      </c>
      <c r="T98" s="19">
        <f t="shared" si="24"/>
        <v>350230.54944473575</v>
      </c>
      <c r="U98" s="19">
        <f t="shared" si="28"/>
        <v>59830.549444734919</v>
      </c>
      <c r="V98" s="19">
        <f t="shared" si="29"/>
        <v>-50230.549444734927</v>
      </c>
      <c r="W98" s="14">
        <v>96</v>
      </c>
      <c r="X98" s="15">
        <f t="shared" si="25"/>
        <v>4</v>
      </c>
      <c r="Y98" s="31"/>
    </row>
    <row r="99" spans="1:25" x14ac:dyDescent="0.25">
      <c r="A99" s="19">
        <f t="shared" si="30"/>
        <v>440111.20963870629</v>
      </c>
      <c r="B99" s="19">
        <f>IF(A99 &gt; 0,A99*Mortgage!$B$4/12,0)</f>
        <v>1833.7967068279431</v>
      </c>
      <c r="C99" s="19">
        <f>IF(B99 &gt; 0,Mortgage!$B$14-B99,0)</f>
        <v>-223.33183779152864</v>
      </c>
      <c r="D99" s="20">
        <f>IF(B99&gt;0,IF(Mortgage!$G$2 = "n", 0,Mortgage!$G$3-Mortgage!$B$19),0)</f>
        <v>-1550.4648690364145</v>
      </c>
      <c r="E99" s="20">
        <f t="shared" si="18"/>
        <v>60</v>
      </c>
      <c r="F99" s="20">
        <f t="shared" si="19"/>
        <v>-1773.7967068279431</v>
      </c>
      <c r="G99" s="19">
        <f t="shared" si="20"/>
        <v>441885.00634553423</v>
      </c>
      <c r="H99" s="19">
        <f t="shared" si="26"/>
        <v>147705.00634553548</v>
      </c>
      <c r="I99" s="19">
        <f t="shared" si="27"/>
        <v>-141885.00634553548</v>
      </c>
      <c r="J99" s="14">
        <v>97</v>
      </c>
      <c r="K99" s="15">
        <f t="shared" si="21"/>
        <v>9</v>
      </c>
      <c r="L99" s="30"/>
      <c r="N99" s="19">
        <f t="shared" si="31"/>
        <v>350230.54944473575</v>
      </c>
      <c r="O99" s="19">
        <f>IF(N99&gt;0,N99*Mortgage!$B$4/26,0)</f>
        <v>673.52028739372258</v>
      </c>
      <c r="P99" s="19">
        <f>IF(O99&gt;0,Mortgage!$B$38-O99,0)</f>
        <v>69.412448115799521</v>
      </c>
      <c r="Q99" s="20">
        <f>IF(P99&gt;0,IF(Mortgage!$G$2 = "n", 0,Mortgage!$G$4-Mortgage!$B$38),0)</f>
        <v>-642.9327355095221</v>
      </c>
      <c r="R99" s="20">
        <f t="shared" si="22"/>
        <v>100</v>
      </c>
      <c r="S99" s="20">
        <f t="shared" si="23"/>
        <v>-573.52028739372258</v>
      </c>
      <c r="T99" s="19">
        <f t="shared" si="24"/>
        <v>350804.06973212946</v>
      </c>
      <c r="U99" s="19">
        <f t="shared" si="28"/>
        <v>60504.069732128642</v>
      </c>
      <c r="V99" s="19">
        <f t="shared" si="29"/>
        <v>-50804.06973212865</v>
      </c>
      <c r="W99" s="14">
        <v>97</v>
      </c>
      <c r="X99" s="15">
        <f t="shared" si="25"/>
        <v>4</v>
      </c>
      <c r="Y99" s="31"/>
    </row>
    <row r="100" spans="1:25" x14ac:dyDescent="0.25">
      <c r="A100" s="19">
        <f t="shared" si="30"/>
        <v>441885.00634553423</v>
      </c>
      <c r="B100" s="19">
        <f>IF(A100 &gt; 0,A100*Mortgage!$B$4/12,0)</f>
        <v>1841.1875264397261</v>
      </c>
      <c r="C100" s="19">
        <f>IF(B100 &gt; 0,Mortgage!$B$14-B100,0)</f>
        <v>-230.72265740331159</v>
      </c>
      <c r="D100" s="20">
        <f>IF(B100&gt;0,IF(Mortgage!$G$2 = "n", 0,Mortgage!$G$3-Mortgage!$B$19),0)</f>
        <v>-1550.4648690364145</v>
      </c>
      <c r="E100" s="20">
        <f t="shared" si="18"/>
        <v>60</v>
      </c>
      <c r="F100" s="20">
        <f t="shared" si="19"/>
        <v>-1781.1875264397261</v>
      </c>
      <c r="G100" s="19">
        <f t="shared" si="20"/>
        <v>443666.19387197396</v>
      </c>
      <c r="H100" s="19">
        <f t="shared" si="26"/>
        <v>149546.19387197521</v>
      </c>
      <c r="I100" s="19">
        <f t="shared" si="27"/>
        <v>-143666.19387197521</v>
      </c>
      <c r="J100" s="14">
        <v>98</v>
      </c>
      <c r="K100" s="15">
        <f t="shared" si="21"/>
        <v>9</v>
      </c>
      <c r="L100" s="30"/>
      <c r="N100" s="19">
        <f t="shared" si="31"/>
        <v>350804.06973212946</v>
      </c>
      <c r="O100" s="19">
        <f>IF(N100&gt;0,N100*Mortgage!$B$4/26,0)</f>
        <v>674.62321102332601</v>
      </c>
      <c r="P100" s="19">
        <f>IF(O100&gt;0,Mortgage!$B$38-O100,0)</f>
        <v>68.309524486196096</v>
      </c>
      <c r="Q100" s="20">
        <f>IF(P100&gt;0,IF(Mortgage!$G$2 = "n", 0,Mortgage!$G$4-Mortgage!$B$38),0)</f>
        <v>-642.9327355095221</v>
      </c>
      <c r="R100" s="20">
        <f t="shared" si="22"/>
        <v>100</v>
      </c>
      <c r="S100" s="20">
        <f t="shared" si="23"/>
        <v>-574.62321102332601</v>
      </c>
      <c r="T100" s="19">
        <f t="shared" si="24"/>
        <v>351378.6929431528</v>
      </c>
      <c r="U100" s="19">
        <f t="shared" si="28"/>
        <v>61178.692943151967</v>
      </c>
      <c r="V100" s="19">
        <f t="shared" si="29"/>
        <v>-51378.692943151975</v>
      </c>
      <c r="W100" s="14">
        <v>98</v>
      </c>
      <c r="X100" s="15">
        <f t="shared" si="25"/>
        <v>4</v>
      </c>
      <c r="Y100" s="31"/>
    </row>
    <row r="101" spans="1:25" x14ac:dyDescent="0.25">
      <c r="A101" s="19">
        <f t="shared" si="30"/>
        <v>443666.19387197396</v>
      </c>
      <c r="B101" s="19">
        <f>IF(A101 &gt; 0,A101*Mortgage!$B$4/12,0)</f>
        <v>1848.6091411332247</v>
      </c>
      <c r="C101" s="19">
        <f>IF(B101 &gt; 0,Mortgage!$B$14-B101,0)</f>
        <v>-238.14427209681025</v>
      </c>
      <c r="D101" s="20">
        <f>IF(B101&gt;0,IF(Mortgage!$G$2 = "n", 0,Mortgage!$G$3-Mortgage!$B$19),0)</f>
        <v>-1550.4648690364145</v>
      </c>
      <c r="E101" s="20">
        <f t="shared" si="18"/>
        <v>60</v>
      </c>
      <c r="F101" s="20">
        <f t="shared" si="19"/>
        <v>-1788.6091411332247</v>
      </c>
      <c r="G101" s="19">
        <f t="shared" si="20"/>
        <v>445454.80301310716</v>
      </c>
      <c r="H101" s="19">
        <f t="shared" si="26"/>
        <v>151394.80301310844</v>
      </c>
      <c r="I101" s="19">
        <f t="shared" si="27"/>
        <v>-145454.80301310844</v>
      </c>
      <c r="J101" s="14">
        <v>99</v>
      </c>
      <c r="K101" s="15">
        <f t="shared" si="21"/>
        <v>9</v>
      </c>
      <c r="L101" s="30"/>
      <c r="N101" s="19">
        <f t="shared" si="31"/>
        <v>351378.6929431528</v>
      </c>
      <c r="O101" s="19">
        <f>IF(N101&gt;0,N101*Mortgage!$B$4/26,0)</f>
        <v>675.72825565990922</v>
      </c>
      <c r="P101" s="19">
        <f>IF(O101&gt;0,Mortgage!$B$38-O101,0)</f>
        <v>67.204479849612881</v>
      </c>
      <c r="Q101" s="20">
        <f>IF(P101&gt;0,IF(Mortgage!$G$2 = "n", 0,Mortgage!$G$4-Mortgage!$B$38),0)</f>
        <v>-642.9327355095221</v>
      </c>
      <c r="R101" s="20">
        <f t="shared" si="22"/>
        <v>100</v>
      </c>
      <c r="S101" s="20">
        <f t="shared" si="23"/>
        <v>-575.72825565990922</v>
      </c>
      <c r="T101" s="19">
        <f t="shared" si="24"/>
        <v>351954.42119881272</v>
      </c>
      <c r="U101" s="19">
        <f t="shared" si="28"/>
        <v>61854.421198811877</v>
      </c>
      <c r="V101" s="19">
        <f t="shared" si="29"/>
        <v>-51954.421198811884</v>
      </c>
      <c r="W101" s="14">
        <v>99</v>
      </c>
      <c r="X101" s="15">
        <f t="shared" si="25"/>
        <v>4</v>
      </c>
      <c r="Y101" s="31"/>
    </row>
    <row r="102" spans="1:25" x14ac:dyDescent="0.25">
      <c r="A102" s="19">
        <f t="shared" si="30"/>
        <v>445454.80301310716</v>
      </c>
      <c r="B102" s="19">
        <f>IF(A102 &gt; 0,A102*Mortgage!$B$4/12,0)</f>
        <v>1856.0616792212797</v>
      </c>
      <c r="C102" s="19">
        <f>IF(B102 &gt; 0,Mortgage!$B$14-B102,0)</f>
        <v>-245.59681018486526</v>
      </c>
      <c r="D102" s="20">
        <f>IF(B102&gt;0,IF(Mortgage!$G$2 = "n", 0,Mortgage!$G$3-Mortgage!$B$19),0)</f>
        <v>-1550.4648690364145</v>
      </c>
      <c r="E102" s="20">
        <f t="shared" si="18"/>
        <v>60</v>
      </c>
      <c r="F102" s="20">
        <f t="shared" si="19"/>
        <v>-1796.0616792212797</v>
      </c>
      <c r="G102" s="19">
        <f t="shared" si="20"/>
        <v>447250.86469232844</v>
      </c>
      <c r="H102" s="19">
        <f t="shared" si="26"/>
        <v>153250.86469232972</v>
      </c>
      <c r="I102" s="19">
        <f t="shared" si="27"/>
        <v>-147250.86469232972</v>
      </c>
      <c r="J102" s="14">
        <v>100</v>
      </c>
      <c r="K102" s="15">
        <f t="shared" si="21"/>
        <v>9</v>
      </c>
      <c r="L102" s="30"/>
      <c r="N102" s="19">
        <f t="shared" si="31"/>
        <v>351954.42119881272</v>
      </c>
      <c r="O102" s="19">
        <f>IF(N102&gt;0,N102*Mortgage!$B$4/26,0)</f>
        <v>676.83542538233212</v>
      </c>
      <c r="P102" s="19">
        <f>IF(O102&gt;0,Mortgage!$B$38-O102,0)</f>
        <v>66.097310127189985</v>
      </c>
      <c r="Q102" s="20">
        <f>IF(P102&gt;0,IF(Mortgage!$G$2 = "n", 0,Mortgage!$G$4-Mortgage!$B$38),0)</f>
        <v>-642.9327355095221</v>
      </c>
      <c r="R102" s="20">
        <f t="shared" si="22"/>
        <v>100</v>
      </c>
      <c r="S102" s="20">
        <f t="shared" si="23"/>
        <v>-576.83542538233212</v>
      </c>
      <c r="T102" s="19">
        <f t="shared" si="24"/>
        <v>352531.25662419508</v>
      </c>
      <c r="U102" s="19">
        <f t="shared" si="28"/>
        <v>62531.256624194211</v>
      </c>
      <c r="V102" s="19">
        <f t="shared" si="29"/>
        <v>-52531.256624194219</v>
      </c>
      <c r="W102" s="14">
        <v>100</v>
      </c>
      <c r="X102" s="15">
        <f t="shared" si="25"/>
        <v>4</v>
      </c>
      <c r="Y102" s="31"/>
    </row>
    <row r="103" spans="1:25" x14ac:dyDescent="0.25">
      <c r="A103" s="19">
        <f t="shared" si="30"/>
        <v>447250.86469232844</v>
      </c>
      <c r="B103" s="19">
        <f>IF(A103 &gt; 0,A103*Mortgage!$B$4/12,0)</f>
        <v>1863.5452695513686</v>
      </c>
      <c r="C103" s="19">
        <f>IF(B103 &gt; 0,Mortgage!$B$14-B103,0)</f>
        <v>-253.08040051495414</v>
      </c>
      <c r="D103" s="20">
        <f>IF(B103&gt;0,IF(Mortgage!$G$2 = "n", 0,Mortgage!$G$3-Mortgage!$B$19),0)</f>
        <v>-1550.4648690364145</v>
      </c>
      <c r="E103" s="20">
        <f t="shared" si="18"/>
        <v>60</v>
      </c>
      <c r="F103" s="20">
        <f t="shared" si="19"/>
        <v>-1803.5452695513686</v>
      </c>
      <c r="G103" s="19">
        <f t="shared" si="20"/>
        <v>449054.40996187978</v>
      </c>
      <c r="H103" s="19">
        <f t="shared" si="26"/>
        <v>155114.40996188109</v>
      </c>
      <c r="I103" s="19">
        <f t="shared" si="27"/>
        <v>-149054.40996188109</v>
      </c>
      <c r="J103" s="14">
        <v>101</v>
      </c>
      <c r="K103" s="15">
        <f t="shared" si="21"/>
        <v>9</v>
      </c>
      <c r="L103" s="30"/>
      <c r="N103" s="19">
        <f t="shared" si="31"/>
        <v>352531.25662419508</v>
      </c>
      <c r="O103" s="19">
        <f>IF(N103&gt;0,N103*Mortgage!$B$4/26,0)</f>
        <v>677.94472427729829</v>
      </c>
      <c r="P103" s="19">
        <f>IF(O103&gt;0,Mortgage!$B$38-O103,0)</f>
        <v>64.988011232223812</v>
      </c>
      <c r="Q103" s="20">
        <f>IF(P103&gt;0,IF(Mortgage!$G$2 = "n", 0,Mortgage!$G$4-Mortgage!$B$38),0)</f>
        <v>-642.9327355095221</v>
      </c>
      <c r="R103" s="20">
        <f t="shared" si="22"/>
        <v>100</v>
      </c>
      <c r="S103" s="20">
        <f t="shared" si="23"/>
        <v>-577.94472427729829</v>
      </c>
      <c r="T103" s="19">
        <f t="shared" si="24"/>
        <v>353109.20134847239</v>
      </c>
      <c r="U103" s="19">
        <f t="shared" si="28"/>
        <v>63209.201348471506</v>
      </c>
      <c r="V103" s="19">
        <f t="shared" si="29"/>
        <v>-53109.201348471513</v>
      </c>
      <c r="W103" s="14">
        <v>101</v>
      </c>
      <c r="X103" s="15">
        <f t="shared" si="25"/>
        <v>4</v>
      </c>
      <c r="Y103" s="31"/>
    </row>
    <row r="104" spans="1:25" x14ac:dyDescent="0.25">
      <c r="A104" s="19">
        <f t="shared" si="30"/>
        <v>449054.40996187978</v>
      </c>
      <c r="B104" s="19">
        <f>IF(A104 &gt; 0,A104*Mortgage!$B$4/12,0)</f>
        <v>1871.0600415078325</v>
      </c>
      <c r="C104" s="19">
        <f>IF(B104 &gt; 0,Mortgage!$B$14-B104,0)</f>
        <v>-260.59517247141798</v>
      </c>
      <c r="D104" s="20">
        <f>IF(B104&gt;0,IF(Mortgage!$G$2 = "n", 0,Mortgage!$G$3-Mortgage!$B$19),0)</f>
        <v>-1550.4648690364145</v>
      </c>
      <c r="E104" s="20">
        <f t="shared" si="18"/>
        <v>60</v>
      </c>
      <c r="F104" s="20">
        <f t="shared" si="19"/>
        <v>-1811.0600415078325</v>
      </c>
      <c r="G104" s="19">
        <f t="shared" si="20"/>
        <v>450865.4700033876</v>
      </c>
      <c r="H104" s="19">
        <f t="shared" si="26"/>
        <v>156985.47000338891</v>
      </c>
      <c r="I104" s="19">
        <f t="shared" si="27"/>
        <v>-150865.47000338891</v>
      </c>
      <c r="J104" s="14">
        <v>102</v>
      </c>
      <c r="K104" s="15">
        <f t="shared" si="21"/>
        <v>9</v>
      </c>
      <c r="L104" s="30"/>
      <c r="N104" s="19">
        <f t="shared" si="31"/>
        <v>353109.20134847239</v>
      </c>
      <c r="O104" s="19">
        <f>IF(N104&gt;0,N104*Mortgage!$B$4/26,0)</f>
        <v>679.05615643937006</v>
      </c>
      <c r="P104" s="19">
        <f>IF(O104&gt;0,Mortgage!$B$38-O104,0)</f>
        <v>63.876579070152047</v>
      </c>
      <c r="Q104" s="20">
        <f>IF(P104&gt;0,IF(Mortgage!$G$2 = "n", 0,Mortgage!$G$4-Mortgage!$B$38),0)</f>
        <v>-642.9327355095221</v>
      </c>
      <c r="R104" s="20">
        <f t="shared" si="22"/>
        <v>100</v>
      </c>
      <c r="S104" s="20">
        <f t="shared" si="23"/>
        <v>-579.05615643937006</v>
      </c>
      <c r="T104" s="19">
        <f t="shared" si="24"/>
        <v>353688.25750491174</v>
      </c>
      <c r="U104" s="19">
        <f t="shared" si="28"/>
        <v>63888.257504910878</v>
      </c>
      <c r="V104" s="19">
        <f t="shared" si="29"/>
        <v>-53688.257504910885</v>
      </c>
      <c r="W104" s="14">
        <v>102</v>
      </c>
      <c r="X104" s="15">
        <f t="shared" si="25"/>
        <v>4</v>
      </c>
      <c r="Y104" s="31"/>
    </row>
    <row r="105" spans="1:25" x14ac:dyDescent="0.25">
      <c r="A105" s="19">
        <f t="shared" si="30"/>
        <v>450865.4700033876</v>
      </c>
      <c r="B105" s="19">
        <f>IF(A105 &gt; 0,A105*Mortgage!$B$4/12,0)</f>
        <v>1878.6061250141149</v>
      </c>
      <c r="C105" s="19">
        <f>IF(B105 &gt; 0,Mortgage!$B$14-B105,0)</f>
        <v>-268.14125597770044</v>
      </c>
      <c r="D105" s="20">
        <f>IF(B105&gt;0,IF(Mortgage!$G$2 = "n", 0,Mortgage!$G$3-Mortgage!$B$19),0)</f>
        <v>-1550.4648690364145</v>
      </c>
      <c r="E105" s="20">
        <f t="shared" si="18"/>
        <v>60</v>
      </c>
      <c r="F105" s="20">
        <f t="shared" si="19"/>
        <v>-1818.6061250141149</v>
      </c>
      <c r="G105" s="19">
        <f t="shared" si="20"/>
        <v>452684.07612840168</v>
      </c>
      <c r="H105" s="19">
        <f t="shared" si="26"/>
        <v>158864.07612840302</v>
      </c>
      <c r="I105" s="19">
        <f t="shared" si="27"/>
        <v>-152684.07612840302</v>
      </c>
      <c r="J105" s="14">
        <v>103</v>
      </c>
      <c r="K105" s="15">
        <f t="shared" si="21"/>
        <v>9</v>
      </c>
      <c r="L105" s="31"/>
      <c r="N105" s="19">
        <f t="shared" si="31"/>
        <v>353688.25750491174</v>
      </c>
      <c r="O105" s="19">
        <f>IF(N105&gt;0,N105*Mortgage!$B$4/26,0)</f>
        <v>680.16972597098413</v>
      </c>
      <c r="P105" s="19">
        <f>IF(O105&gt;0,Mortgage!$B$38-O105,0)</f>
        <v>62.763009538537972</v>
      </c>
      <c r="Q105" s="20">
        <f>IF(P105&gt;0,IF(Mortgage!$G$2 = "n", 0,Mortgage!$G$4-Mortgage!$B$38),0)</f>
        <v>-642.9327355095221</v>
      </c>
      <c r="R105" s="20">
        <f t="shared" si="22"/>
        <v>100</v>
      </c>
      <c r="S105" s="20">
        <f t="shared" si="23"/>
        <v>-580.16972597098413</v>
      </c>
      <c r="T105" s="19">
        <f t="shared" si="24"/>
        <v>354268.42723088275</v>
      </c>
      <c r="U105" s="19">
        <f t="shared" si="28"/>
        <v>64568.427230881862</v>
      </c>
      <c r="V105" s="19">
        <f t="shared" si="29"/>
        <v>-54268.427230881869</v>
      </c>
      <c r="W105" s="14">
        <v>103</v>
      </c>
      <c r="X105" s="15">
        <f t="shared" si="25"/>
        <v>4</v>
      </c>
      <c r="Y105" s="31"/>
    </row>
    <row r="106" spans="1:25" x14ac:dyDescent="0.25">
      <c r="A106" s="19">
        <f t="shared" si="30"/>
        <v>452684.07612840168</v>
      </c>
      <c r="B106" s="19">
        <f>IF(A106 &gt; 0,A106*Mortgage!$B$4/12,0)</f>
        <v>1886.1836505350072</v>
      </c>
      <c r="C106" s="19">
        <f>IF(B106 &gt; 0,Mortgage!$B$14-B106,0)</f>
        <v>-275.71878149859276</v>
      </c>
      <c r="D106" s="20">
        <f>IF(B106&gt;0,IF(Mortgage!$G$2 = "n", 0,Mortgage!$G$3-Mortgage!$B$19),0)</f>
        <v>-1550.4648690364145</v>
      </c>
      <c r="E106" s="20">
        <f t="shared" si="18"/>
        <v>60</v>
      </c>
      <c r="F106" s="20">
        <f t="shared" si="19"/>
        <v>-1826.1836505350072</v>
      </c>
      <c r="G106" s="19">
        <f t="shared" si="20"/>
        <v>454510.25977893668</v>
      </c>
      <c r="H106" s="19">
        <f t="shared" si="26"/>
        <v>160750.25977893802</v>
      </c>
      <c r="I106" s="19">
        <f t="shared" si="27"/>
        <v>-154510.25977893802</v>
      </c>
      <c r="J106" s="14">
        <v>104</v>
      </c>
      <c r="K106" s="15">
        <f t="shared" si="21"/>
        <v>9</v>
      </c>
      <c r="L106" s="31"/>
      <c r="N106" s="19">
        <f t="shared" si="31"/>
        <v>354268.42723088275</v>
      </c>
      <c r="O106" s="19">
        <f>IF(N106&gt;0,N106*Mortgage!$B$4/26,0)</f>
        <v>681.28543698246676</v>
      </c>
      <c r="P106" s="19">
        <f>IF(O106&gt;0,Mortgage!$B$38-O106,0)</f>
        <v>61.647298527055341</v>
      </c>
      <c r="Q106" s="20">
        <f>IF(P106&gt;0,IF(Mortgage!$G$2 = "n", 0,Mortgage!$G$4-Mortgage!$B$38),0)</f>
        <v>-642.9327355095221</v>
      </c>
      <c r="R106" s="20">
        <f t="shared" si="22"/>
        <v>100</v>
      </c>
      <c r="S106" s="20">
        <f t="shared" si="23"/>
        <v>-581.28543698246676</v>
      </c>
      <c r="T106" s="19">
        <f t="shared" si="24"/>
        <v>354849.71266786521</v>
      </c>
      <c r="U106" s="19">
        <f t="shared" si="28"/>
        <v>65249.712667864325</v>
      </c>
      <c r="V106" s="19">
        <f t="shared" si="29"/>
        <v>-54849.712667864333</v>
      </c>
      <c r="W106" s="14">
        <v>104</v>
      </c>
      <c r="X106" s="15">
        <f t="shared" si="25"/>
        <v>4</v>
      </c>
      <c r="Y106" s="31"/>
    </row>
    <row r="107" spans="1:25" x14ac:dyDescent="0.25">
      <c r="A107" s="19">
        <f t="shared" si="30"/>
        <v>454510.25977893668</v>
      </c>
      <c r="B107" s="19">
        <f>IF(A107 &gt; 0,A107*Mortgage!$B$4/12,0)</f>
        <v>1893.7927490789032</v>
      </c>
      <c r="C107" s="19">
        <f>IF(B107 &gt; 0,Mortgage!$B$14-B107,0)</f>
        <v>-283.32788004248869</v>
      </c>
      <c r="D107" s="20">
        <f>IF(B107&gt;0,IF(Mortgage!$G$2 = "n", 0,Mortgage!$G$3-Mortgage!$B$19),0)</f>
        <v>-1550.4648690364145</v>
      </c>
      <c r="E107" s="20">
        <f t="shared" si="18"/>
        <v>60</v>
      </c>
      <c r="F107" s="20">
        <f t="shared" si="19"/>
        <v>-1833.7927490789032</v>
      </c>
      <c r="G107" s="19">
        <f t="shared" si="20"/>
        <v>456344.05252801557</v>
      </c>
      <c r="H107" s="19">
        <f t="shared" si="26"/>
        <v>162644.05252801694</v>
      </c>
      <c r="I107" s="19">
        <f t="shared" si="27"/>
        <v>-156344.05252801694</v>
      </c>
      <c r="J107" s="14">
        <v>105</v>
      </c>
      <c r="K107" s="15">
        <f t="shared" si="21"/>
        <v>9</v>
      </c>
      <c r="L107" s="31"/>
      <c r="N107" s="19">
        <f t="shared" si="31"/>
        <v>354849.71266786521</v>
      </c>
      <c r="O107" s="19">
        <f>IF(N107&gt;0,N107*Mortgage!$B$4/26,0)</f>
        <v>682.4032935920485</v>
      </c>
      <c r="P107" s="19">
        <f>IF(O107&gt;0,Mortgage!$B$38-O107,0)</f>
        <v>60.529441917473605</v>
      </c>
      <c r="Q107" s="20">
        <f>IF(P107&gt;0,IF(Mortgage!$G$2 = "n", 0,Mortgage!$G$4-Mortgage!$B$38),0)</f>
        <v>-642.9327355095221</v>
      </c>
      <c r="R107" s="20">
        <f t="shared" si="22"/>
        <v>100</v>
      </c>
      <c r="S107" s="20">
        <f t="shared" si="23"/>
        <v>-582.4032935920485</v>
      </c>
      <c r="T107" s="19">
        <f t="shared" si="24"/>
        <v>355432.11596145725</v>
      </c>
      <c r="U107" s="19">
        <f t="shared" si="28"/>
        <v>65932.11596145638</v>
      </c>
      <c r="V107" s="19">
        <f t="shared" si="29"/>
        <v>-55432.11596145638</v>
      </c>
      <c r="W107" s="14">
        <v>105</v>
      </c>
      <c r="X107" s="15">
        <f t="shared" si="25"/>
        <v>5</v>
      </c>
      <c r="Y107" s="30"/>
    </row>
    <row r="108" spans="1:25" x14ac:dyDescent="0.25">
      <c r="A108" s="19">
        <f t="shared" si="30"/>
        <v>456344.05252801557</v>
      </c>
      <c r="B108" s="19">
        <f>IF(A108 &gt; 0,A108*Mortgage!$B$4/12,0)</f>
        <v>1901.4335522000649</v>
      </c>
      <c r="C108" s="19">
        <f>IF(B108 &gt; 0,Mortgage!$B$14-B108,0)</f>
        <v>-290.96868316365044</v>
      </c>
      <c r="D108" s="20">
        <f>IF(B108&gt;0,IF(Mortgage!$G$2 = "n", 0,Mortgage!$G$3-Mortgage!$B$19),0)</f>
        <v>-1550.4648690364145</v>
      </c>
      <c r="E108" s="20">
        <f t="shared" si="18"/>
        <v>60</v>
      </c>
      <c r="F108" s="20">
        <f t="shared" si="19"/>
        <v>-1841.4335522000649</v>
      </c>
      <c r="G108" s="19">
        <f t="shared" si="20"/>
        <v>458185.4860802156</v>
      </c>
      <c r="H108" s="19">
        <f t="shared" si="26"/>
        <v>164545.486080217</v>
      </c>
      <c r="I108" s="19">
        <f t="shared" si="27"/>
        <v>-158185.486080217</v>
      </c>
      <c r="J108" s="14">
        <v>106</v>
      </c>
      <c r="K108" s="15">
        <f t="shared" si="21"/>
        <v>9</v>
      </c>
      <c r="L108" s="31"/>
      <c r="N108" s="19">
        <f t="shared" si="31"/>
        <v>355432.11596145725</v>
      </c>
      <c r="O108" s="19">
        <f>IF(N108&gt;0,N108*Mortgage!$B$4/26,0)</f>
        <v>683.52329992587931</v>
      </c>
      <c r="P108" s="19">
        <f>IF(O108&gt;0,Mortgage!$B$38-O108,0)</f>
        <v>59.409435583642789</v>
      </c>
      <c r="Q108" s="20">
        <f>IF(P108&gt;0,IF(Mortgage!$G$2 = "n", 0,Mortgage!$G$4-Mortgage!$B$38),0)</f>
        <v>-642.9327355095221</v>
      </c>
      <c r="R108" s="20">
        <f t="shared" si="22"/>
        <v>100</v>
      </c>
      <c r="S108" s="20">
        <f t="shared" si="23"/>
        <v>-583.52329992587931</v>
      </c>
      <c r="T108" s="19">
        <f t="shared" si="24"/>
        <v>356015.63926138316</v>
      </c>
      <c r="U108" s="19">
        <f t="shared" si="28"/>
        <v>66615.639261382254</v>
      </c>
      <c r="V108" s="19">
        <f t="shared" si="29"/>
        <v>-56015.639261382261</v>
      </c>
      <c r="W108" s="14">
        <v>106</v>
      </c>
      <c r="X108" s="15">
        <f t="shared" si="25"/>
        <v>5</v>
      </c>
      <c r="Y108" s="30"/>
    </row>
    <row r="109" spans="1:25" x14ac:dyDescent="0.25">
      <c r="A109" s="19">
        <f t="shared" si="30"/>
        <v>458185.4860802156</v>
      </c>
      <c r="B109" s="19">
        <f>IF(A109 &gt; 0,A109*Mortgage!$B$4/12,0)</f>
        <v>1909.1061920008985</v>
      </c>
      <c r="C109" s="19">
        <f>IF(B109 &gt; 0,Mortgage!$B$14-B109,0)</f>
        <v>-298.64132296448406</v>
      </c>
      <c r="D109" s="20">
        <f>IF(B109&gt;0,IF(Mortgage!$G$2 = "n", 0,Mortgage!$G$3-Mortgage!$B$19),0)</f>
        <v>-1550.4648690364145</v>
      </c>
      <c r="E109" s="20">
        <f t="shared" si="18"/>
        <v>60</v>
      </c>
      <c r="F109" s="20">
        <f t="shared" si="19"/>
        <v>-1849.1061920008985</v>
      </c>
      <c r="G109" s="19">
        <f t="shared" si="20"/>
        <v>460034.59227221651</v>
      </c>
      <c r="H109" s="19">
        <f t="shared" si="26"/>
        <v>166454.59227221791</v>
      </c>
      <c r="I109" s="19">
        <f t="shared" si="27"/>
        <v>-160034.59227221791</v>
      </c>
      <c r="J109" s="14">
        <v>107</v>
      </c>
      <c r="K109" s="15">
        <f t="shared" si="21"/>
        <v>9</v>
      </c>
      <c r="L109" s="31"/>
      <c r="N109" s="19">
        <f t="shared" si="31"/>
        <v>356015.63926138316</v>
      </c>
      <c r="O109" s="19">
        <f>IF(N109&gt;0,N109*Mortgage!$B$4/26,0)</f>
        <v>684.64546011804464</v>
      </c>
      <c r="P109" s="19">
        <f>IF(O109&gt;0,Mortgage!$B$38-O109,0)</f>
        <v>58.287275391477465</v>
      </c>
      <c r="Q109" s="20">
        <f>IF(P109&gt;0,IF(Mortgage!$G$2 = "n", 0,Mortgage!$G$4-Mortgage!$B$38),0)</f>
        <v>-642.9327355095221</v>
      </c>
      <c r="R109" s="20">
        <f t="shared" si="22"/>
        <v>100</v>
      </c>
      <c r="S109" s="20">
        <f t="shared" si="23"/>
        <v>-584.64546011804464</v>
      </c>
      <c r="T109" s="19">
        <f t="shared" si="24"/>
        <v>356600.28472150123</v>
      </c>
      <c r="U109" s="19">
        <f t="shared" si="28"/>
        <v>67300.284721500298</v>
      </c>
      <c r="V109" s="19">
        <f t="shared" si="29"/>
        <v>-56600.284721500306</v>
      </c>
      <c r="W109" s="14">
        <v>107</v>
      </c>
      <c r="X109" s="15">
        <f t="shared" si="25"/>
        <v>5</v>
      </c>
      <c r="Y109" s="30"/>
    </row>
    <row r="110" spans="1:25" x14ac:dyDescent="0.25">
      <c r="A110" s="19">
        <f t="shared" si="30"/>
        <v>460034.59227221651</v>
      </c>
      <c r="B110" s="19">
        <f>IF(A110 &gt; 0,A110*Mortgage!$B$4/12,0)</f>
        <v>1916.8108011342356</v>
      </c>
      <c r="C110" s="19">
        <f>IF(B110 &gt; 0,Mortgage!$B$14-B110,0)</f>
        <v>-306.34593209782111</v>
      </c>
      <c r="D110" s="20">
        <f>IF(B110&gt;0,IF(Mortgage!$G$2 = "n", 0,Mortgage!$G$3-Mortgage!$B$19),0)</f>
        <v>-1550.4648690364145</v>
      </c>
      <c r="E110" s="20">
        <f t="shared" si="18"/>
        <v>60</v>
      </c>
      <c r="F110" s="20">
        <f t="shared" si="19"/>
        <v>-1856.8108011342356</v>
      </c>
      <c r="G110" s="19">
        <f t="shared" si="20"/>
        <v>461891.40307335072</v>
      </c>
      <c r="H110" s="19">
        <f t="shared" si="26"/>
        <v>168371.40307335215</v>
      </c>
      <c r="I110" s="19">
        <f t="shared" si="27"/>
        <v>-161891.40307335215</v>
      </c>
      <c r="J110" s="14">
        <v>108</v>
      </c>
      <c r="K110" s="15">
        <f t="shared" si="21"/>
        <v>9</v>
      </c>
      <c r="L110" s="31"/>
      <c r="N110" s="19">
        <f t="shared" si="31"/>
        <v>356600.28472150123</v>
      </c>
      <c r="O110" s="19">
        <f>IF(N110&gt;0,N110*Mortgage!$B$4/26,0)</f>
        <v>685.76977831057934</v>
      </c>
      <c r="P110" s="19">
        <f>IF(O110&gt;0,Mortgage!$B$38-O110,0)</f>
        <v>57.162957198942763</v>
      </c>
      <c r="Q110" s="20">
        <f>IF(P110&gt;0,IF(Mortgage!$G$2 = "n", 0,Mortgage!$G$4-Mortgage!$B$38),0)</f>
        <v>-642.9327355095221</v>
      </c>
      <c r="R110" s="20">
        <f t="shared" si="22"/>
        <v>100</v>
      </c>
      <c r="S110" s="20">
        <f t="shared" si="23"/>
        <v>-585.76977831057934</v>
      </c>
      <c r="T110" s="19">
        <f t="shared" si="24"/>
        <v>357186.05449981184</v>
      </c>
      <c r="U110" s="19">
        <f t="shared" si="28"/>
        <v>67986.054499810882</v>
      </c>
      <c r="V110" s="19">
        <f t="shared" si="29"/>
        <v>-57186.054499810882</v>
      </c>
      <c r="W110" s="14">
        <v>108</v>
      </c>
      <c r="X110" s="15">
        <f t="shared" si="25"/>
        <v>5</v>
      </c>
      <c r="Y110" s="30"/>
    </row>
    <row r="111" spans="1:25" x14ac:dyDescent="0.25">
      <c r="A111" s="19">
        <f t="shared" si="30"/>
        <v>461891.40307335072</v>
      </c>
      <c r="B111" s="19">
        <f>IF(A111 &gt; 0,A111*Mortgage!$B$4/12,0)</f>
        <v>1924.547512805628</v>
      </c>
      <c r="C111" s="19">
        <f>IF(B111 &gt; 0,Mortgage!$B$14-B111,0)</f>
        <v>-314.08264376921352</v>
      </c>
      <c r="D111" s="20">
        <f>IF(B111&gt;0,IF(Mortgage!$G$2 = "n", 0,Mortgage!$G$3-Mortgage!$B$19),0)</f>
        <v>-1550.4648690364145</v>
      </c>
      <c r="E111" s="20">
        <f t="shared" si="18"/>
        <v>60</v>
      </c>
      <c r="F111" s="20">
        <f t="shared" si="19"/>
        <v>-1864.547512805628</v>
      </c>
      <c r="G111" s="19">
        <f t="shared" si="20"/>
        <v>463755.95058615634</v>
      </c>
      <c r="H111" s="19">
        <f t="shared" si="26"/>
        <v>170295.95058615779</v>
      </c>
      <c r="I111" s="19">
        <f t="shared" si="27"/>
        <v>-163755.95058615779</v>
      </c>
      <c r="J111" s="14">
        <v>109</v>
      </c>
      <c r="K111" s="15">
        <f t="shared" si="21"/>
        <v>10</v>
      </c>
      <c r="L111" s="30"/>
      <c r="N111" s="19">
        <f t="shared" si="31"/>
        <v>357186.05449981184</v>
      </c>
      <c r="O111" s="19">
        <f>IF(N111&gt;0,N111*Mortgage!$B$4/26,0)</f>
        <v>686.89625865348432</v>
      </c>
      <c r="P111" s="19">
        <f>IF(O111&gt;0,Mortgage!$B$38-O111,0)</f>
        <v>56.03647685603778</v>
      </c>
      <c r="Q111" s="20">
        <f>IF(P111&gt;0,IF(Mortgage!$G$2 = "n", 0,Mortgage!$G$4-Mortgage!$B$38),0)</f>
        <v>-642.9327355095221</v>
      </c>
      <c r="R111" s="20">
        <f t="shared" si="22"/>
        <v>100</v>
      </c>
      <c r="S111" s="20">
        <f t="shared" si="23"/>
        <v>-586.89625865348432</v>
      </c>
      <c r="T111" s="19">
        <f t="shared" si="24"/>
        <v>357772.95075846533</v>
      </c>
      <c r="U111" s="19">
        <f t="shared" si="28"/>
        <v>68672.950758464372</v>
      </c>
      <c r="V111" s="19">
        <f t="shared" si="29"/>
        <v>-57772.950758464365</v>
      </c>
      <c r="W111" s="14">
        <v>109</v>
      </c>
      <c r="X111" s="15">
        <f t="shared" si="25"/>
        <v>5</v>
      </c>
      <c r="Y111" s="30"/>
    </row>
    <row r="112" spans="1:25" x14ac:dyDescent="0.25">
      <c r="A112" s="19">
        <f t="shared" si="30"/>
        <v>463755.95058615634</v>
      </c>
      <c r="B112" s="19">
        <f>IF(A112 &gt; 0,A112*Mortgage!$B$4/12,0)</f>
        <v>1932.3164607756516</v>
      </c>
      <c r="C112" s="19">
        <f>IF(B112 &gt; 0,Mortgage!$B$14-B112,0)</f>
        <v>-321.85159173923716</v>
      </c>
      <c r="D112" s="20">
        <f>IF(B112&gt;0,IF(Mortgage!$G$2 = "n", 0,Mortgage!$G$3-Mortgage!$B$19),0)</f>
        <v>-1550.4648690364145</v>
      </c>
      <c r="E112" s="20">
        <f t="shared" si="18"/>
        <v>60</v>
      </c>
      <c r="F112" s="20">
        <f t="shared" si="19"/>
        <v>-1872.3164607756516</v>
      </c>
      <c r="G112" s="19">
        <f t="shared" si="20"/>
        <v>465628.26704693196</v>
      </c>
      <c r="H112" s="19">
        <f t="shared" si="26"/>
        <v>172228.26704693344</v>
      </c>
      <c r="I112" s="19">
        <f t="shared" si="27"/>
        <v>-165628.26704693344</v>
      </c>
      <c r="J112" s="14">
        <v>110</v>
      </c>
      <c r="K112" s="15">
        <f t="shared" si="21"/>
        <v>10</v>
      </c>
      <c r="L112" s="30"/>
      <c r="N112" s="19">
        <f t="shared" si="31"/>
        <v>357772.95075846533</v>
      </c>
      <c r="O112" s="19">
        <f>IF(N112&gt;0,N112*Mortgage!$B$4/26,0)</f>
        <v>688.02490530474108</v>
      </c>
      <c r="P112" s="19">
        <f>IF(O112&gt;0,Mortgage!$B$38-O112,0)</f>
        <v>54.907830204781021</v>
      </c>
      <c r="Q112" s="20">
        <f>IF(P112&gt;0,IF(Mortgage!$G$2 = "n", 0,Mortgage!$G$4-Mortgage!$B$38),0)</f>
        <v>-642.9327355095221</v>
      </c>
      <c r="R112" s="20">
        <f t="shared" si="22"/>
        <v>100</v>
      </c>
      <c r="S112" s="20">
        <f t="shared" si="23"/>
        <v>-588.02490530474108</v>
      </c>
      <c r="T112" s="19">
        <f t="shared" si="24"/>
        <v>358360.97566377011</v>
      </c>
      <c r="U112" s="19">
        <f t="shared" si="28"/>
        <v>69360.975663769117</v>
      </c>
      <c r="V112" s="19">
        <f t="shared" si="29"/>
        <v>-58360.97566376911</v>
      </c>
      <c r="W112" s="14">
        <v>110</v>
      </c>
      <c r="X112" s="15">
        <f t="shared" si="25"/>
        <v>5</v>
      </c>
      <c r="Y112" s="30"/>
    </row>
    <row r="113" spans="1:25" x14ac:dyDescent="0.25">
      <c r="A113" s="19">
        <f t="shared" si="30"/>
        <v>465628.26704693196</v>
      </c>
      <c r="B113" s="19">
        <f>IF(A113 &gt; 0,A113*Mortgage!$B$4/12,0)</f>
        <v>1940.1177793622167</v>
      </c>
      <c r="C113" s="19">
        <f>IF(B113 &gt; 0,Mortgage!$B$14-B113,0)</f>
        <v>-329.65291032580217</v>
      </c>
      <c r="D113" s="20">
        <f>IF(B113&gt;0,IF(Mortgage!$G$2 = "n", 0,Mortgage!$G$3-Mortgage!$B$19),0)</f>
        <v>-1550.4648690364145</v>
      </c>
      <c r="E113" s="20">
        <f t="shared" si="18"/>
        <v>60</v>
      </c>
      <c r="F113" s="20">
        <f t="shared" si="19"/>
        <v>-1880.1177793622167</v>
      </c>
      <c r="G113" s="19">
        <f t="shared" si="20"/>
        <v>467508.38482629415</v>
      </c>
      <c r="H113" s="19">
        <f t="shared" si="26"/>
        <v>174168.38482629566</v>
      </c>
      <c r="I113" s="19">
        <f t="shared" si="27"/>
        <v>-167508.38482629566</v>
      </c>
      <c r="J113" s="14">
        <v>111</v>
      </c>
      <c r="K113" s="15">
        <f t="shared" si="21"/>
        <v>10</v>
      </c>
      <c r="L113" s="30"/>
      <c r="N113" s="19">
        <f t="shared" si="31"/>
        <v>358360.97566377011</v>
      </c>
      <c r="O113" s="19">
        <f>IF(N113&gt;0,N113*Mortgage!$B$4/26,0)</f>
        <v>689.15572243032716</v>
      </c>
      <c r="P113" s="19">
        <f>IF(O113&gt;0,Mortgage!$B$38-O113,0)</f>
        <v>53.777013079194944</v>
      </c>
      <c r="Q113" s="20">
        <f>IF(P113&gt;0,IF(Mortgage!$G$2 = "n", 0,Mortgage!$G$4-Mortgage!$B$38),0)</f>
        <v>-642.9327355095221</v>
      </c>
      <c r="R113" s="20">
        <f t="shared" si="22"/>
        <v>100</v>
      </c>
      <c r="S113" s="20">
        <f t="shared" si="23"/>
        <v>-589.15572243032716</v>
      </c>
      <c r="T113" s="19">
        <f t="shared" si="24"/>
        <v>358950.13138620043</v>
      </c>
      <c r="U113" s="19">
        <f t="shared" si="28"/>
        <v>70050.131386199442</v>
      </c>
      <c r="V113" s="19">
        <f t="shared" si="29"/>
        <v>-58950.131386199435</v>
      </c>
      <c r="W113" s="14">
        <v>111</v>
      </c>
      <c r="X113" s="15">
        <f t="shared" si="25"/>
        <v>5</v>
      </c>
      <c r="Y113" s="30"/>
    </row>
    <row r="114" spans="1:25" x14ac:dyDescent="0.25">
      <c r="A114" s="19">
        <f t="shared" si="30"/>
        <v>467508.38482629415</v>
      </c>
      <c r="B114" s="19">
        <f>IF(A114 &gt; 0,A114*Mortgage!$B$4/12,0)</f>
        <v>1947.9516034428925</v>
      </c>
      <c r="C114" s="19">
        <f>IF(B114 &gt; 0,Mortgage!$B$14-B114,0)</f>
        <v>-337.48673440647804</v>
      </c>
      <c r="D114" s="20">
        <f>IF(B114&gt;0,IF(Mortgage!$G$2 = "n", 0,Mortgage!$G$3-Mortgage!$B$19),0)</f>
        <v>-1550.4648690364145</v>
      </c>
      <c r="E114" s="20">
        <f t="shared" si="18"/>
        <v>60</v>
      </c>
      <c r="F114" s="20">
        <f t="shared" si="19"/>
        <v>-1887.9516034428925</v>
      </c>
      <c r="G114" s="19">
        <f t="shared" si="20"/>
        <v>469396.33642973704</v>
      </c>
      <c r="H114" s="19">
        <f t="shared" si="26"/>
        <v>176116.33642973856</v>
      </c>
      <c r="I114" s="19">
        <f t="shared" si="27"/>
        <v>-169396.33642973856</v>
      </c>
      <c r="J114" s="14">
        <v>112</v>
      </c>
      <c r="K114" s="15">
        <f t="shared" si="21"/>
        <v>10</v>
      </c>
      <c r="L114" s="30"/>
      <c r="N114" s="19">
        <f t="shared" si="31"/>
        <v>358950.13138620043</v>
      </c>
      <c r="O114" s="19">
        <f>IF(N114&gt;0,N114*Mortgage!$B$4/26,0)</f>
        <v>690.28871420423161</v>
      </c>
      <c r="P114" s="19">
        <f>IF(O114&gt;0,Mortgage!$B$38-O114,0)</f>
        <v>52.644021305290494</v>
      </c>
      <c r="Q114" s="20">
        <f>IF(P114&gt;0,IF(Mortgage!$G$2 = "n", 0,Mortgage!$G$4-Mortgage!$B$38),0)</f>
        <v>-642.9327355095221</v>
      </c>
      <c r="R114" s="20">
        <f t="shared" si="22"/>
        <v>100</v>
      </c>
      <c r="S114" s="20">
        <f t="shared" si="23"/>
        <v>-590.28871420423161</v>
      </c>
      <c r="T114" s="19">
        <f t="shared" si="24"/>
        <v>359540.42010040465</v>
      </c>
      <c r="U114" s="19">
        <f t="shared" si="28"/>
        <v>70740.420100403673</v>
      </c>
      <c r="V114" s="19">
        <f t="shared" si="29"/>
        <v>-59540.420100403666</v>
      </c>
      <c r="W114" s="14">
        <v>112</v>
      </c>
      <c r="X114" s="15">
        <f t="shared" si="25"/>
        <v>5</v>
      </c>
      <c r="Y114" s="30"/>
    </row>
    <row r="115" spans="1:25" x14ac:dyDescent="0.25">
      <c r="A115" s="19">
        <f t="shared" si="30"/>
        <v>469396.33642973704</v>
      </c>
      <c r="B115" s="19">
        <f>IF(A115 &gt; 0,A115*Mortgage!$B$4/12,0)</f>
        <v>1955.8180684572378</v>
      </c>
      <c r="C115" s="19">
        <f>IF(B115 &gt; 0,Mortgage!$B$14-B115,0)</f>
        <v>-345.35319942082333</v>
      </c>
      <c r="D115" s="20">
        <f>IF(B115&gt;0,IF(Mortgage!$G$2 = "n", 0,Mortgage!$G$3-Mortgage!$B$19),0)</f>
        <v>-1550.4648690364145</v>
      </c>
      <c r="E115" s="20">
        <f t="shared" si="18"/>
        <v>60</v>
      </c>
      <c r="F115" s="20">
        <f t="shared" si="19"/>
        <v>-1895.8180684572378</v>
      </c>
      <c r="G115" s="19">
        <f t="shared" si="20"/>
        <v>471292.15449819429</v>
      </c>
      <c r="H115" s="19">
        <f t="shared" si="26"/>
        <v>178072.1544981958</v>
      </c>
      <c r="I115" s="19">
        <f t="shared" si="27"/>
        <v>-171292.1544981958</v>
      </c>
      <c r="J115" s="14">
        <v>113</v>
      </c>
      <c r="K115" s="15">
        <f t="shared" si="21"/>
        <v>10</v>
      </c>
      <c r="L115" s="30"/>
      <c r="N115" s="19">
        <f t="shared" si="31"/>
        <v>359540.42010040465</v>
      </c>
      <c r="O115" s="19">
        <f>IF(N115&gt;0,N115*Mortgage!$B$4/26,0)</f>
        <v>691.42388480847046</v>
      </c>
      <c r="P115" s="19">
        <f>IF(O115&gt;0,Mortgage!$B$38-O115,0)</f>
        <v>51.508850701051642</v>
      </c>
      <c r="Q115" s="20">
        <f>IF(P115&gt;0,IF(Mortgage!$G$2 = "n", 0,Mortgage!$G$4-Mortgage!$B$38),0)</f>
        <v>-642.9327355095221</v>
      </c>
      <c r="R115" s="20">
        <f t="shared" si="22"/>
        <v>100</v>
      </c>
      <c r="S115" s="20">
        <f t="shared" si="23"/>
        <v>-591.42388480847046</v>
      </c>
      <c r="T115" s="19">
        <f t="shared" si="24"/>
        <v>360131.84398521314</v>
      </c>
      <c r="U115" s="19">
        <f t="shared" si="28"/>
        <v>71431.843985212137</v>
      </c>
      <c r="V115" s="19">
        <f t="shared" si="29"/>
        <v>-60131.843985212137</v>
      </c>
      <c r="W115" s="14">
        <v>113</v>
      </c>
      <c r="X115" s="15">
        <f t="shared" si="25"/>
        <v>5</v>
      </c>
      <c r="Y115" s="30"/>
    </row>
    <row r="116" spans="1:25" x14ac:dyDescent="0.25">
      <c r="A116" s="19">
        <f t="shared" si="30"/>
        <v>471292.15449819429</v>
      </c>
      <c r="B116" s="19">
        <f>IF(A116 &gt; 0,A116*Mortgage!$B$4/12,0)</f>
        <v>1963.7173104091428</v>
      </c>
      <c r="C116" s="19">
        <f>IF(B116 &gt; 0,Mortgage!$B$14-B116,0)</f>
        <v>-353.2524413727283</v>
      </c>
      <c r="D116" s="20">
        <f>IF(B116&gt;0,IF(Mortgage!$G$2 = "n", 0,Mortgage!$G$3-Mortgage!$B$19),0)</f>
        <v>-1550.4648690364145</v>
      </c>
      <c r="E116" s="20">
        <f t="shared" si="18"/>
        <v>60</v>
      </c>
      <c r="F116" s="20">
        <f t="shared" si="19"/>
        <v>-1903.7173104091428</v>
      </c>
      <c r="G116" s="19">
        <f t="shared" si="20"/>
        <v>473195.87180860341</v>
      </c>
      <c r="H116" s="19">
        <f t="shared" si="26"/>
        <v>180035.87180860495</v>
      </c>
      <c r="I116" s="19">
        <f t="shared" si="27"/>
        <v>-173195.87180860495</v>
      </c>
      <c r="J116" s="14">
        <v>114</v>
      </c>
      <c r="K116" s="15">
        <f t="shared" si="21"/>
        <v>10</v>
      </c>
      <c r="L116" s="30"/>
      <c r="N116" s="19">
        <f t="shared" si="31"/>
        <v>360131.84398521314</v>
      </c>
      <c r="O116" s="19">
        <f>IF(N116&gt;0,N116*Mortgage!$B$4/26,0)</f>
        <v>692.56123843310218</v>
      </c>
      <c r="P116" s="19">
        <f>IF(O116&gt;0,Mortgage!$B$38-O116,0)</f>
        <v>50.371497076419928</v>
      </c>
      <c r="Q116" s="20">
        <f>IF(P116&gt;0,IF(Mortgage!$G$2 = "n", 0,Mortgage!$G$4-Mortgage!$B$38),0)</f>
        <v>-642.9327355095221</v>
      </c>
      <c r="R116" s="20">
        <f t="shared" si="22"/>
        <v>100</v>
      </c>
      <c r="S116" s="20">
        <f t="shared" si="23"/>
        <v>-592.56123843310218</v>
      </c>
      <c r="T116" s="19">
        <f t="shared" si="24"/>
        <v>360724.40522364626</v>
      </c>
      <c r="U116" s="19">
        <f t="shared" si="28"/>
        <v>72124.405223645241</v>
      </c>
      <c r="V116" s="19">
        <f t="shared" si="29"/>
        <v>-60724.405223645241</v>
      </c>
      <c r="W116" s="14">
        <v>114</v>
      </c>
      <c r="X116" s="15">
        <f t="shared" si="25"/>
        <v>5</v>
      </c>
      <c r="Y116" s="30"/>
    </row>
    <row r="117" spans="1:25" x14ac:dyDescent="0.25">
      <c r="A117" s="19">
        <f t="shared" si="30"/>
        <v>473195.87180860341</v>
      </c>
      <c r="B117" s="19">
        <f>IF(A117 &gt; 0,A117*Mortgage!$B$4/12,0)</f>
        <v>1971.6494658691809</v>
      </c>
      <c r="C117" s="19">
        <f>IF(B117 &gt; 0,Mortgage!$B$14-B117,0)</f>
        <v>-361.18459683276637</v>
      </c>
      <c r="D117" s="20">
        <f>IF(B117&gt;0,IF(Mortgage!$G$2 = "n", 0,Mortgage!$G$3-Mortgage!$B$19),0)</f>
        <v>-1550.4648690364145</v>
      </c>
      <c r="E117" s="20">
        <f t="shared" si="18"/>
        <v>60</v>
      </c>
      <c r="F117" s="20">
        <f t="shared" si="19"/>
        <v>-1911.6494658691809</v>
      </c>
      <c r="G117" s="19">
        <f t="shared" si="20"/>
        <v>475107.52127447259</v>
      </c>
      <c r="H117" s="19">
        <f t="shared" si="26"/>
        <v>182007.52127447413</v>
      </c>
      <c r="I117" s="19">
        <f t="shared" si="27"/>
        <v>-175107.52127447413</v>
      </c>
      <c r="J117" s="14">
        <v>115</v>
      </c>
      <c r="K117" s="15">
        <f t="shared" si="21"/>
        <v>10</v>
      </c>
      <c r="L117" s="31"/>
      <c r="N117" s="19">
        <f t="shared" si="31"/>
        <v>360724.40522364626</v>
      </c>
      <c r="O117" s="19">
        <f>IF(N117&gt;0,N117*Mortgage!$B$4/26,0)</f>
        <v>693.70077927624277</v>
      </c>
      <c r="P117" s="19">
        <f>IF(O117&gt;0,Mortgage!$B$38-O117,0)</f>
        <v>49.231956233279334</v>
      </c>
      <c r="Q117" s="20">
        <f>IF(P117&gt;0,IF(Mortgage!$G$2 = "n", 0,Mortgage!$G$4-Mortgage!$B$38),0)</f>
        <v>-642.9327355095221</v>
      </c>
      <c r="R117" s="20">
        <f t="shared" si="22"/>
        <v>100</v>
      </c>
      <c r="S117" s="20">
        <f t="shared" si="23"/>
        <v>-593.70077927624277</v>
      </c>
      <c r="T117" s="19">
        <f t="shared" si="24"/>
        <v>361318.10600292252</v>
      </c>
      <c r="U117" s="19">
        <f t="shared" si="28"/>
        <v>72818.106002921486</v>
      </c>
      <c r="V117" s="19">
        <f t="shared" si="29"/>
        <v>-61318.106002921486</v>
      </c>
      <c r="W117" s="14">
        <v>115</v>
      </c>
      <c r="X117" s="15">
        <f t="shared" si="25"/>
        <v>5</v>
      </c>
      <c r="Y117" s="30"/>
    </row>
    <row r="118" spans="1:25" x14ac:dyDescent="0.25">
      <c r="A118" s="19">
        <f t="shared" si="30"/>
        <v>475107.52127447259</v>
      </c>
      <c r="B118" s="19">
        <f>IF(A118 &gt; 0,A118*Mortgage!$B$4/12,0)</f>
        <v>1979.6146719769692</v>
      </c>
      <c r="C118" s="19">
        <f>IF(B118 &gt; 0,Mortgage!$B$14-B118,0)</f>
        <v>-369.14980294055476</v>
      </c>
      <c r="D118" s="20">
        <f>IF(B118&gt;0,IF(Mortgage!$G$2 = "n", 0,Mortgage!$G$3-Mortgage!$B$19),0)</f>
        <v>-1550.4648690364145</v>
      </c>
      <c r="E118" s="20">
        <f t="shared" si="18"/>
        <v>60</v>
      </c>
      <c r="F118" s="20">
        <f t="shared" si="19"/>
        <v>-1919.6146719769692</v>
      </c>
      <c r="G118" s="19">
        <f t="shared" si="20"/>
        <v>477027.13594644953</v>
      </c>
      <c r="H118" s="19">
        <f t="shared" si="26"/>
        <v>183987.1359464511</v>
      </c>
      <c r="I118" s="19">
        <f t="shared" si="27"/>
        <v>-177027.1359464511</v>
      </c>
      <c r="J118" s="14">
        <v>116</v>
      </c>
      <c r="K118" s="15">
        <f t="shared" si="21"/>
        <v>10</v>
      </c>
      <c r="L118" s="31"/>
      <c r="N118" s="19">
        <f t="shared" si="31"/>
        <v>361318.10600292252</v>
      </c>
      <c r="O118" s="19">
        <f>IF(N118&gt;0,N118*Mortgage!$B$4/26,0)</f>
        <v>694.84251154408173</v>
      </c>
      <c r="P118" s="19">
        <f>IF(O118&gt;0,Mortgage!$B$38-O118,0)</f>
        <v>48.090223965440373</v>
      </c>
      <c r="Q118" s="20">
        <f>IF(P118&gt;0,IF(Mortgage!$G$2 = "n", 0,Mortgage!$G$4-Mortgage!$B$38),0)</f>
        <v>-642.9327355095221</v>
      </c>
      <c r="R118" s="20">
        <f t="shared" si="22"/>
        <v>100</v>
      </c>
      <c r="S118" s="20">
        <f t="shared" si="23"/>
        <v>-594.84251154408173</v>
      </c>
      <c r="T118" s="19">
        <f t="shared" si="24"/>
        <v>361912.94851446658</v>
      </c>
      <c r="U118" s="19">
        <f t="shared" si="28"/>
        <v>73512.948514465563</v>
      </c>
      <c r="V118" s="19">
        <f t="shared" si="29"/>
        <v>-61912.94851446557</v>
      </c>
      <c r="W118" s="14">
        <v>116</v>
      </c>
      <c r="X118" s="15">
        <f t="shared" si="25"/>
        <v>5</v>
      </c>
      <c r="Y118" s="30"/>
    </row>
    <row r="119" spans="1:25" x14ac:dyDescent="0.25">
      <c r="A119" s="19">
        <f t="shared" si="30"/>
        <v>477027.13594644953</v>
      </c>
      <c r="B119" s="19">
        <f>IF(A119 &gt; 0,A119*Mortgage!$B$4/12,0)</f>
        <v>1987.6130664435398</v>
      </c>
      <c r="C119" s="19">
        <f>IF(B119 &gt; 0,Mortgage!$B$14-B119,0)</f>
        <v>-377.14819740712528</v>
      </c>
      <c r="D119" s="20">
        <f>IF(B119&gt;0,IF(Mortgage!$G$2 = "n", 0,Mortgage!$G$3-Mortgage!$B$19),0)</f>
        <v>-1550.4648690364145</v>
      </c>
      <c r="E119" s="20">
        <f t="shared" si="18"/>
        <v>60</v>
      </c>
      <c r="F119" s="20">
        <f t="shared" si="19"/>
        <v>-1927.6130664435398</v>
      </c>
      <c r="G119" s="19">
        <f t="shared" si="20"/>
        <v>478954.74901289307</v>
      </c>
      <c r="H119" s="19">
        <f t="shared" si="26"/>
        <v>185974.74901289464</v>
      </c>
      <c r="I119" s="19">
        <f t="shared" si="27"/>
        <v>-178954.74901289464</v>
      </c>
      <c r="J119" s="14">
        <v>117</v>
      </c>
      <c r="K119" s="15">
        <f t="shared" si="21"/>
        <v>10</v>
      </c>
      <c r="L119" s="31"/>
      <c r="N119" s="19">
        <f t="shared" si="31"/>
        <v>361912.94851446658</v>
      </c>
      <c r="O119" s="19">
        <f>IF(N119&gt;0,N119*Mortgage!$B$4/26,0)</f>
        <v>695.98643945089736</v>
      </c>
      <c r="P119" s="19">
        <f>IF(O119&gt;0,Mortgage!$B$38-O119,0)</f>
        <v>46.946296058624739</v>
      </c>
      <c r="Q119" s="20">
        <f>IF(P119&gt;0,IF(Mortgage!$G$2 = "n", 0,Mortgage!$G$4-Mortgage!$B$38),0)</f>
        <v>-642.9327355095221</v>
      </c>
      <c r="R119" s="20">
        <f t="shared" si="22"/>
        <v>100</v>
      </c>
      <c r="S119" s="20">
        <f t="shared" si="23"/>
        <v>-595.98643945089736</v>
      </c>
      <c r="T119" s="19">
        <f t="shared" si="24"/>
        <v>362508.93495391746</v>
      </c>
      <c r="U119" s="19">
        <f t="shared" si="28"/>
        <v>74208.934953916454</v>
      </c>
      <c r="V119" s="19">
        <f t="shared" si="29"/>
        <v>-62508.934953916469</v>
      </c>
      <c r="W119" s="14">
        <v>117</v>
      </c>
      <c r="X119" s="15">
        <f t="shared" si="25"/>
        <v>5</v>
      </c>
      <c r="Y119" s="30"/>
    </row>
    <row r="120" spans="1:25" x14ac:dyDescent="0.25">
      <c r="A120" s="19">
        <f t="shared" si="30"/>
        <v>478954.74901289307</v>
      </c>
      <c r="B120" s="19">
        <f>IF(A120 &gt; 0,A120*Mortgage!$B$4/12,0)</f>
        <v>1995.6447875537212</v>
      </c>
      <c r="C120" s="19">
        <f>IF(B120 &gt; 0,Mortgage!$B$14-B120,0)</f>
        <v>-385.17991851730676</v>
      </c>
      <c r="D120" s="20">
        <f>IF(B120&gt;0,IF(Mortgage!$G$2 = "n", 0,Mortgage!$G$3-Mortgage!$B$19),0)</f>
        <v>-1550.4648690364145</v>
      </c>
      <c r="E120" s="20">
        <f t="shared" si="18"/>
        <v>60</v>
      </c>
      <c r="F120" s="20">
        <f t="shared" si="19"/>
        <v>-1935.6447875537212</v>
      </c>
      <c r="G120" s="19">
        <f t="shared" si="20"/>
        <v>480890.39380044676</v>
      </c>
      <c r="H120" s="19">
        <f t="shared" si="26"/>
        <v>187970.39380044836</v>
      </c>
      <c r="I120" s="19">
        <f t="shared" si="27"/>
        <v>-180890.39380044836</v>
      </c>
      <c r="J120" s="14">
        <v>118</v>
      </c>
      <c r="K120" s="15">
        <f t="shared" si="21"/>
        <v>10</v>
      </c>
      <c r="L120" s="31"/>
      <c r="N120" s="19">
        <f t="shared" si="31"/>
        <v>362508.93495391746</v>
      </c>
      <c r="O120" s="19">
        <f>IF(N120&gt;0,N120*Mortgage!$B$4/26,0)</f>
        <v>697.13256721907214</v>
      </c>
      <c r="P120" s="19">
        <f>IF(O120&gt;0,Mortgage!$B$38-O120,0)</f>
        <v>45.80016829044996</v>
      </c>
      <c r="Q120" s="20">
        <f>IF(P120&gt;0,IF(Mortgage!$G$2 = "n", 0,Mortgage!$G$4-Mortgage!$B$38),0)</f>
        <v>-642.9327355095221</v>
      </c>
      <c r="R120" s="20">
        <f t="shared" si="22"/>
        <v>100</v>
      </c>
      <c r="S120" s="20">
        <f t="shared" si="23"/>
        <v>-597.13256721907214</v>
      </c>
      <c r="T120" s="19">
        <f t="shared" si="24"/>
        <v>363106.06752113655</v>
      </c>
      <c r="U120" s="19">
        <f t="shared" si="28"/>
        <v>74906.067521135526</v>
      </c>
      <c r="V120" s="19">
        <f t="shared" si="29"/>
        <v>-63106.067521135541</v>
      </c>
      <c r="W120" s="14">
        <v>118</v>
      </c>
      <c r="X120" s="15">
        <f t="shared" si="25"/>
        <v>5</v>
      </c>
      <c r="Y120" s="31"/>
    </row>
    <row r="121" spans="1:25" x14ac:dyDescent="0.25">
      <c r="A121" s="19">
        <f t="shared" si="30"/>
        <v>480890.39380044676</v>
      </c>
      <c r="B121" s="19">
        <f>IF(A121 &gt; 0,A121*Mortgage!$B$4/12,0)</f>
        <v>2003.7099741685281</v>
      </c>
      <c r="C121" s="19">
        <f>IF(B121 &gt; 0,Mortgage!$B$14-B121,0)</f>
        <v>-393.24510513211362</v>
      </c>
      <c r="D121" s="20">
        <f>IF(B121&gt;0,IF(Mortgage!$G$2 = "n", 0,Mortgage!$G$3-Mortgage!$B$19),0)</f>
        <v>-1550.4648690364145</v>
      </c>
      <c r="E121" s="20">
        <f t="shared" si="18"/>
        <v>60</v>
      </c>
      <c r="F121" s="20">
        <f t="shared" si="19"/>
        <v>-1943.7099741685281</v>
      </c>
      <c r="G121" s="19">
        <f t="shared" si="20"/>
        <v>482834.10377461527</v>
      </c>
      <c r="H121" s="19">
        <f t="shared" si="26"/>
        <v>189974.1037746169</v>
      </c>
      <c r="I121" s="19">
        <f t="shared" si="27"/>
        <v>-182834.1037746169</v>
      </c>
      <c r="J121" s="14">
        <v>119</v>
      </c>
      <c r="K121" s="15">
        <f t="shared" si="21"/>
        <v>10</v>
      </c>
      <c r="L121" s="31"/>
      <c r="N121" s="19">
        <f t="shared" si="31"/>
        <v>363106.06752113655</v>
      </c>
      <c r="O121" s="19">
        <f>IF(N121&gt;0,N121*Mortgage!$B$4/26,0)</f>
        <v>698.28089907910885</v>
      </c>
      <c r="P121" s="19">
        <f>IF(O121&gt;0,Mortgage!$B$38-O121,0)</f>
        <v>44.651836430413255</v>
      </c>
      <c r="Q121" s="20">
        <f>IF(P121&gt;0,IF(Mortgage!$G$2 = "n", 0,Mortgage!$G$4-Mortgage!$B$38),0)</f>
        <v>-642.9327355095221</v>
      </c>
      <c r="R121" s="20">
        <f t="shared" si="22"/>
        <v>100</v>
      </c>
      <c r="S121" s="20">
        <f t="shared" si="23"/>
        <v>-598.28089907910885</v>
      </c>
      <c r="T121" s="19">
        <f t="shared" si="24"/>
        <v>363704.34842021565</v>
      </c>
      <c r="U121" s="19">
        <f t="shared" si="28"/>
        <v>75604.348420214636</v>
      </c>
      <c r="V121" s="19">
        <f t="shared" si="29"/>
        <v>-63704.34842021465</v>
      </c>
      <c r="W121" s="14">
        <v>119</v>
      </c>
      <c r="X121" s="15">
        <f t="shared" si="25"/>
        <v>5</v>
      </c>
      <c r="Y121" s="31"/>
    </row>
    <row r="122" spans="1:25" x14ac:dyDescent="0.25">
      <c r="A122" s="19">
        <f t="shared" si="30"/>
        <v>482834.10377461527</v>
      </c>
      <c r="B122" s="19">
        <f>IF(A122 &gt; 0,A122*Mortgage!$B$4/12,0)</f>
        <v>2011.8087657275637</v>
      </c>
      <c r="C122" s="19">
        <f>IF(B122 &gt; 0,Mortgage!$B$14-B122,0)</f>
        <v>-401.34389669114921</v>
      </c>
      <c r="D122" s="20">
        <f>IF(B122&gt;0,IF(Mortgage!$G$2 = "n", 0,Mortgage!$G$3-Mortgage!$B$19),0)</f>
        <v>-1550.4648690364145</v>
      </c>
      <c r="E122" s="20">
        <f t="shared" si="18"/>
        <v>60</v>
      </c>
      <c r="F122" s="20">
        <f t="shared" si="19"/>
        <v>-1951.8087657275637</v>
      </c>
      <c r="G122" s="19">
        <f t="shared" si="20"/>
        <v>484785.91254034283</v>
      </c>
      <c r="H122" s="19">
        <f t="shared" si="26"/>
        <v>191985.91254034446</v>
      </c>
      <c r="I122" s="19">
        <f t="shared" si="27"/>
        <v>-184785.91254034446</v>
      </c>
      <c r="J122" s="14">
        <v>120</v>
      </c>
      <c r="K122" s="15">
        <f t="shared" si="21"/>
        <v>10</v>
      </c>
      <c r="L122" s="31"/>
      <c r="N122" s="19">
        <f t="shared" si="31"/>
        <v>363704.34842021565</v>
      </c>
      <c r="O122" s="19">
        <f>IF(N122&gt;0,N122*Mortgage!$B$4/26,0)</f>
        <v>699.43143926964558</v>
      </c>
      <c r="P122" s="19">
        <f>IF(O122&gt;0,Mortgage!$B$38-O122,0)</f>
        <v>43.501296239876524</v>
      </c>
      <c r="Q122" s="20">
        <f>IF(P122&gt;0,IF(Mortgage!$G$2 = "n", 0,Mortgage!$G$4-Mortgage!$B$38),0)</f>
        <v>-642.9327355095221</v>
      </c>
      <c r="R122" s="20">
        <f t="shared" si="22"/>
        <v>100</v>
      </c>
      <c r="S122" s="20">
        <f t="shared" si="23"/>
        <v>-599.43143926964558</v>
      </c>
      <c r="T122" s="19">
        <f t="shared" si="24"/>
        <v>364303.77985948528</v>
      </c>
      <c r="U122" s="19">
        <f t="shared" si="28"/>
        <v>76303.779859484275</v>
      </c>
      <c r="V122" s="19">
        <f t="shared" si="29"/>
        <v>-64303.779859484297</v>
      </c>
      <c r="W122" s="14">
        <v>120</v>
      </c>
      <c r="X122" s="15">
        <f t="shared" si="25"/>
        <v>5</v>
      </c>
      <c r="Y122" s="31"/>
    </row>
    <row r="123" spans="1:25" x14ac:dyDescent="0.25">
      <c r="A123" s="19">
        <f t="shared" si="30"/>
        <v>484785.91254034283</v>
      </c>
      <c r="B123" s="19">
        <f>IF(A123 &gt; 0,A123*Mortgage!$B$4/12,0)</f>
        <v>2019.9413022514284</v>
      </c>
      <c r="C123" s="19">
        <f>IF(B123 &gt; 0,Mortgage!$B$14-B123,0)</f>
        <v>-409.47643321501391</v>
      </c>
      <c r="D123" s="20">
        <f>IF(B123&gt;0,IF(Mortgage!$G$2 = "n", 0,Mortgage!$G$3-Mortgage!$B$19),0)</f>
        <v>-1550.4648690364145</v>
      </c>
      <c r="E123" s="20">
        <f t="shared" si="18"/>
        <v>60</v>
      </c>
      <c r="F123" s="20">
        <f t="shared" si="19"/>
        <v>-1959.9413022514284</v>
      </c>
      <c r="G123" s="19">
        <f t="shared" si="20"/>
        <v>486745.85384259425</v>
      </c>
      <c r="H123" s="19">
        <f t="shared" si="26"/>
        <v>194005.85384259588</v>
      </c>
      <c r="I123" s="19">
        <f t="shared" si="27"/>
        <v>-186745.85384259588</v>
      </c>
      <c r="J123" s="14">
        <v>121</v>
      </c>
      <c r="K123" s="15">
        <f t="shared" si="21"/>
        <v>11</v>
      </c>
      <c r="L123" s="30"/>
      <c r="N123" s="19">
        <f t="shared" si="31"/>
        <v>364303.77985948528</v>
      </c>
      <c r="O123" s="19">
        <f>IF(N123&gt;0,N123*Mortgage!$B$4/26,0)</f>
        <v>700.58419203747167</v>
      </c>
      <c r="P123" s="19">
        <f>IF(O123&gt;0,Mortgage!$B$38-O123,0)</f>
        <v>42.348543472050437</v>
      </c>
      <c r="Q123" s="20">
        <f>IF(P123&gt;0,IF(Mortgage!$G$2 = "n", 0,Mortgage!$G$4-Mortgage!$B$38),0)</f>
        <v>-642.9327355095221</v>
      </c>
      <c r="R123" s="20">
        <f t="shared" si="22"/>
        <v>100</v>
      </c>
      <c r="S123" s="20">
        <f t="shared" si="23"/>
        <v>-600.58419203747167</v>
      </c>
      <c r="T123" s="19">
        <f t="shared" si="24"/>
        <v>364904.36405152275</v>
      </c>
      <c r="U123" s="19">
        <f t="shared" si="28"/>
        <v>77004.364051521741</v>
      </c>
      <c r="V123" s="19">
        <f t="shared" si="29"/>
        <v>-64904.36405152177</v>
      </c>
      <c r="W123" s="14">
        <v>121</v>
      </c>
      <c r="X123" s="15">
        <f t="shared" si="25"/>
        <v>5</v>
      </c>
      <c r="Y123" s="31"/>
    </row>
    <row r="124" spans="1:25" x14ac:dyDescent="0.25">
      <c r="A124" s="19">
        <f t="shared" si="30"/>
        <v>486745.85384259425</v>
      </c>
      <c r="B124" s="19">
        <f>IF(A124 &gt; 0,A124*Mortgage!$B$4/12,0)</f>
        <v>2028.107724344143</v>
      </c>
      <c r="C124" s="19">
        <f>IF(B124 &gt; 0,Mortgage!$B$14-B124,0)</f>
        <v>-417.6428553077285</v>
      </c>
      <c r="D124" s="20">
        <f>IF(B124&gt;0,IF(Mortgage!$G$2 = "n", 0,Mortgage!$G$3-Mortgage!$B$19),0)</f>
        <v>-1550.4648690364145</v>
      </c>
      <c r="E124" s="20">
        <f t="shared" si="18"/>
        <v>60</v>
      </c>
      <c r="F124" s="20">
        <f t="shared" si="19"/>
        <v>-1968.107724344143</v>
      </c>
      <c r="G124" s="19">
        <f t="shared" si="20"/>
        <v>488713.96156693838</v>
      </c>
      <c r="H124" s="19">
        <f t="shared" si="26"/>
        <v>196033.96156694004</v>
      </c>
      <c r="I124" s="19">
        <f t="shared" si="27"/>
        <v>-188713.96156694004</v>
      </c>
      <c r="J124" s="14">
        <v>122</v>
      </c>
      <c r="K124" s="15">
        <f t="shared" si="21"/>
        <v>11</v>
      </c>
      <c r="L124" s="30"/>
      <c r="N124" s="19">
        <f t="shared" si="31"/>
        <v>364904.36405152275</v>
      </c>
      <c r="O124" s="19">
        <f>IF(N124&gt;0,N124*Mortgage!$B$4/26,0)</f>
        <v>701.73916163754382</v>
      </c>
      <c r="P124" s="19">
        <f>IF(O124&gt;0,Mortgage!$B$38-O124,0)</f>
        <v>41.193573871978288</v>
      </c>
      <c r="Q124" s="20">
        <f>IF(P124&gt;0,IF(Mortgage!$G$2 = "n", 0,Mortgage!$G$4-Mortgage!$B$38),0)</f>
        <v>-642.9327355095221</v>
      </c>
      <c r="R124" s="20">
        <f t="shared" si="22"/>
        <v>100</v>
      </c>
      <c r="S124" s="20">
        <f t="shared" si="23"/>
        <v>-601.73916163754382</v>
      </c>
      <c r="T124" s="19">
        <f t="shared" si="24"/>
        <v>365506.1032131603</v>
      </c>
      <c r="U124" s="19">
        <f t="shared" si="28"/>
        <v>77706.10321315928</v>
      </c>
      <c r="V124" s="19">
        <f t="shared" si="29"/>
        <v>-65506.103213159317</v>
      </c>
      <c r="W124" s="14">
        <v>122</v>
      </c>
      <c r="X124" s="15">
        <f t="shared" si="25"/>
        <v>5</v>
      </c>
      <c r="Y124" s="31"/>
    </row>
    <row r="125" spans="1:25" x14ac:dyDescent="0.25">
      <c r="A125" s="19">
        <f t="shared" si="30"/>
        <v>488713.96156693838</v>
      </c>
      <c r="B125" s="19">
        <f>IF(A125 &gt; 0,A125*Mortgage!$B$4/12,0)</f>
        <v>2036.3081731955765</v>
      </c>
      <c r="C125" s="19">
        <f>IF(B125 &gt; 0,Mortgage!$B$14-B125,0)</f>
        <v>-425.84330415916202</v>
      </c>
      <c r="D125" s="20">
        <f>IF(B125&gt;0,IF(Mortgage!$G$2 = "n", 0,Mortgage!$G$3-Mortgage!$B$19),0)</f>
        <v>-1550.4648690364145</v>
      </c>
      <c r="E125" s="20">
        <f t="shared" si="18"/>
        <v>60</v>
      </c>
      <c r="F125" s="20">
        <f t="shared" si="19"/>
        <v>-1976.3081731955765</v>
      </c>
      <c r="G125" s="19">
        <f t="shared" si="20"/>
        <v>490690.26974013395</v>
      </c>
      <c r="H125" s="19">
        <f t="shared" si="26"/>
        <v>198070.26974013561</v>
      </c>
      <c r="I125" s="19">
        <f t="shared" si="27"/>
        <v>-190690.26974013561</v>
      </c>
      <c r="J125" s="14">
        <v>123</v>
      </c>
      <c r="K125" s="15">
        <f t="shared" si="21"/>
        <v>11</v>
      </c>
      <c r="L125" s="30"/>
      <c r="N125" s="19">
        <f t="shared" si="31"/>
        <v>365506.1032131603</v>
      </c>
      <c r="O125" s="19">
        <f>IF(N125&gt;0,N125*Mortgage!$B$4/26,0)</f>
        <v>702.89635233300055</v>
      </c>
      <c r="P125" s="19">
        <f>IF(O125&gt;0,Mortgage!$B$38-O125,0)</f>
        <v>40.036383176521554</v>
      </c>
      <c r="Q125" s="20">
        <f>IF(P125&gt;0,IF(Mortgage!$G$2 = "n", 0,Mortgage!$G$4-Mortgage!$B$38),0)</f>
        <v>-642.9327355095221</v>
      </c>
      <c r="R125" s="20">
        <f t="shared" si="22"/>
        <v>100</v>
      </c>
      <c r="S125" s="20">
        <f t="shared" si="23"/>
        <v>-602.89635233300055</v>
      </c>
      <c r="T125" s="19">
        <f t="shared" si="24"/>
        <v>366108.99956549332</v>
      </c>
      <c r="U125" s="19">
        <f t="shared" si="28"/>
        <v>78408.999565492282</v>
      </c>
      <c r="V125" s="19">
        <f t="shared" si="29"/>
        <v>-66108.999565492311</v>
      </c>
      <c r="W125" s="14">
        <v>123</v>
      </c>
      <c r="X125" s="15">
        <f t="shared" si="25"/>
        <v>5</v>
      </c>
      <c r="Y125" s="31"/>
    </row>
    <row r="126" spans="1:25" x14ac:dyDescent="0.25">
      <c r="A126" s="19">
        <f t="shared" si="30"/>
        <v>490690.26974013395</v>
      </c>
      <c r="B126" s="19">
        <f>IF(A126 &gt; 0,A126*Mortgage!$B$4/12,0)</f>
        <v>2044.5427905838915</v>
      </c>
      <c r="C126" s="19">
        <f>IF(B126 &gt; 0,Mortgage!$B$14-B126,0)</f>
        <v>-434.07792154747699</v>
      </c>
      <c r="D126" s="20">
        <f>IF(B126&gt;0,IF(Mortgage!$G$2 = "n", 0,Mortgage!$G$3-Mortgage!$B$19),0)</f>
        <v>-1550.4648690364145</v>
      </c>
      <c r="E126" s="20">
        <f t="shared" si="18"/>
        <v>60</v>
      </c>
      <c r="F126" s="20">
        <f t="shared" si="19"/>
        <v>-1984.5427905838915</v>
      </c>
      <c r="G126" s="19">
        <f t="shared" si="20"/>
        <v>492674.81253071781</v>
      </c>
      <c r="H126" s="19">
        <f t="shared" si="26"/>
        <v>200114.8125307195</v>
      </c>
      <c r="I126" s="19">
        <f t="shared" si="27"/>
        <v>-192674.8125307195</v>
      </c>
      <c r="J126" s="14">
        <v>124</v>
      </c>
      <c r="K126" s="15">
        <f t="shared" si="21"/>
        <v>11</v>
      </c>
      <c r="L126" s="30"/>
      <c r="N126" s="19">
        <f t="shared" si="31"/>
        <v>366108.99956549332</v>
      </c>
      <c r="O126" s="19">
        <f>IF(N126&gt;0,N126*Mortgage!$B$4/26,0)</f>
        <v>704.05576839517948</v>
      </c>
      <c r="P126" s="19">
        <f>IF(O126&gt;0,Mortgage!$B$38-O126,0)</f>
        <v>38.876967114342619</v>
      </c>
      <c r="Q126" s="20">
        <f>IF(P126&gt;0,IF(Mortgage!$G$2 = "n", 0,Mortgage!$G$4-Mortgage!$B$38),0)</f>
        <v>-642.9327355095221</v>
      </c>
      <c r="R126" s="20">
        <f t="shared" si="22"/>
        <v>100</v>
      </c>
      <c r="S126" s="20">
        <f t="shared" si="23"/>
        <v>-604.05576839517948</v>
      </c>
      <c r="T126" s="19">
        <f t="shared" si="24"/>
        <v>366713.05533388851</v>
      </c>
      <c r="U126" s="19">
        <f t="shared" si="28"/>
        <v>79113.05533388746</v>
      </c>
      <c r="V126" s="19">
        <f t="shared" si="29"/>
        <v>-66713.055333887489</v>
      </c>
      <c r="W126" s="14">
        <v>124</v>
      </c>
      <c r="X126" s="15">
        <f t="shared" si="25"/>
        <v>5</v>
      </c>
      <c r="Y126" s="31"/>
    </row>
    <row r="127" spans="1:25" x14ac:dyDescent="0.25">
      <c r="A127" s="19">
        <f t="shared" si="30"/>
        <v>492674.81253071781</v>
      </c>
      <c r="B127" s="19">
        <f>IF(A127 &gt; 0,A127*Mortgage!$B$4/12,0)</f>
        <v>2052.8117188779911</v>
      </c>
      <c r="C127" s="19">
        <f>IF(B127 &gt; 0,Mortgage!$B$14-B127,0)</f>
        <v>-442.34684984157661</v>
      </c>
      <c r="D127" s="20">
        <f>IF(B127&gt;0,IF(Mortgage!$G$2 = "n", 0,Mortgage!$G$3-Mortgage!$B$19),0)</f>
        <v>-1550.4648690364145</v>
      </c>
      <c r="E127" s="20">
        <f t="shared" si="18"/>
        <v>60</v>
      </c>
      <c r="F127" s="20">
        <f t="shared" si="19"/>
        <v>-1992.8117188779911</v>
      </c>
      <c r="G127" s="19">
        <f t="shared" si="20"/>
        <v>494667.6242495958</v>
      </c>
      <c r="H127" s="19">
        <f t="shared" si="26"/>
        <v>202167.62424959749</v>
      </c>
      <c r="I127" s="19">
        <f t="shared" si="27"/>
        <v>-194667.62424959749</v>
      </c>
      <c r="J127" s="14">
        <v>125</v>
      </c>
      <c r="K127" s="15">
        <f t="shared" si="21"/>
        <v>11</v>
      </c>
      <c r="L127" s="30"/>
      <c r="N127" s="19">
        <f t="shared" si="31"/>
        <v>366713.05533388851</v>
      </c>
      <c r="O127" s="19">
        <f>IF(N127&gt;0,N127*Mortgage!$B$4/26,0)</f>
        <v>705.21741410363188</v>
      </c>
      <c r="P127" s="19">
        <f>IF(O127&gt;0,Mortgage!$B$38-O127,0)</f>
        <v>37.715321405890222</v>
      </c>
      <c r="Q127" s="20">
        <f>IF(P127&gt;0,IF(Mortgage!$G$2 = "n", 0,Mortgage!$G$4-Mortgage!$B$38),0)</f>
        <v>-642.9327355095221</v>
      </c>
      <c r="R127" s="20">
        <f t="shared" si="22"/>
        <v>100</v>
      </c>
      <c r="S127" s="20">
        <f t="shared" si="23"/>
        <v>-605.21741410363188</v>
      </c>
      <c r="T127" s="19">
        <f t="shared" si="24"/>
        <v>367318.27274799213</v>
      </c>
      <c r="U127" s="19">
        <f t="shared" si="28"/>
        <v>79818.272747991097</v>
      </c>
      <c r="V127" s="19">
        <f t="shared" si="29"/>
        <v>-67318.272747991126</v>
      </c>
      <c r="W127" s="14">
        <v>125</v>
      </c>
      <c r="X127" s="15">
        <f t="shared" si="25"/>
        <v>5</v>
      </c>
      <c r="Y127" s="31"/>
    </row>
    <row r="128" spans="1:25" x14ac:dyDescent="0.25">
      <c r="A128" s="19">
        <f t="shared" si="30"/>
        <v>494667.6242495958</v>
      </c>
      <c r="B128" s="19">
        <f>IF(A128 &gt; 0,A128*Mortgage!$B$4/12,0)</f>
        <v>2061.1151010399826</v>
      </c>
      <c r="C128" s="19">
        <f>IF(B128 &gt; 0,Mortgage!$B$14-B128,0)</f>
        <v>-450.65023200356814</v>
      </c>
      <c r="D128" s="20">
        <f>IF(B128&gt;0,IF(Mortgage!$G$2 = "n", 0,Mortgage!$G$3-Mortgage!$B$19),0)</f>
        <v>-1550.4648690364145</v>
      </c>
      <c r="E128" s="20">
        <f t="shared" si="18"/>
        <v>60</v>
      </c>
      <c r="F128" s="20">
        <f t="shared" si="19"/>
        <v>-2001.1151010399826</v>
      </c>
      <c r="G128" s="19">
        <f t="shared" si="20"/>
        <v>496668.73935063579</v>
      </c>
      <c r="H128" s="19">
        <f t="shared" si="26"/>
        <v>204228.73935063748</v>
      </c>
      <c r="I128" s="19">
        <f t="shared" si="27"/>
        <v>-196668.73935063748</v>
      </c>
      <c r="J128" s="14">
        <v>126</v>
      </c>
      <c r="K128" s="15">
        <f t="shared" si="21"/>
        <v>11</v>
      </c>
      <c r="L128" s="30"/>
      <c r="N128" s="19">
        <f t="shared" si="31"/>
        <v>367318.27274799213</v>
      </c>
      <c r="O128" s="19">
        <f>IF(N128&gt;0,N128*Mortgage!$B$4/26,0)</f>
        <v>706.38129374613879</v>
      </c>
      <c r="P128" s="19">
        <f>IF(O128&gt;0,Mortgage!$B$38-O128,0)</f>
        <v>36.551441763383309</v>
      </c>
      <c r="Q128" s="20">
        <f>IF(P128&gt;0,IF(Mortgage!$G$2 = "n", 0,Mortgage!$G$4-Mortgage!$B$38),0)</f>
        <v>-642.9327355095221</v>
      </c>
      <c r="R128" s="20">
        <f t="shared" si="22"/>
        <v>100</v>
      </c>
      <c r="S128" s="20">
        <f t="shared" si="23"/>
        <v>-606.38129374613879</v>
      </c>
      <c r="T128" s="19">
        <f t="shared" si="24"/>
        <v>367924.65404173825</v>
      </c>
      <c r="U128" s="19">
        <f t="shared" si="28"/>
        <v>80524.654041737231</v>
      </c>
      <c r="V128" s="19">
        <f t="shared" si="29"/>
        <v>-67924.65404173726</v>
      </c>
      <c r="W128" s="14">
        <v>126</v>
      </c>
      <c r="X128" s="15">
        <f t="shared" si="25"/>
        <v>5</v>
      </c>
      <c r="Y128" s="31"/>
    </row>
    <row r="129" spans="1:25" x14ac:dyDescent="0.25">
      <c r="A129" s="19">
        <f t="shared" si="30"/>
        <v>496668.73935063579</v>
      </c>
      <c r="B129" s="19">
        <f>IF(A129 &gt; 0,A129*Mortgage!$B$4/12,0)</f>
        <v>2069.4530806276493</v>
      </c>
      <c r="C129" s="19">
        <f>IF(B129 &gt; 0,Mortgage!$B$14-B129,0)</f>
        <v>-458.98821159123486</v>
      </c>
      <c r="D129" s="20">
        <f>IF(B129&gt;0,IF(Mortgage!$G$2 = "n", 0,Mortgage!$G$3-Mortgage!$B$19),0)</f>
        <v>-1550.4648690364145</v>
      </c>
      <c r="E129" s="20">
        <f t="shared" si="18"/>
        <v>60</v>
      </c>
      <c r="F129" s="20">
        <f t="shared" si="19"/>
        <v>-2009.4530806276493</v>
      </c>
      <c r="G129" s="19">
        <f t="shared" si="20"/>
        <v>498678.19243126345</v>
      </c>
      <c r="H129" s="19">
        <f t="shared" si="26"/>
        <v>206298.19243126514</v>
      </c>
      <c r="I129" s="19">
        <f t="shared" si="27"/>
        <v>-198678.19243126514</v>
      </c>
      <c r="J129" s="14">
        <v>127</v>
      </c>
      <c r="K129" s="15">
        <f t="shared" si="21"/>
        <v>11</v>
      </c>
      <c r="L129" s="31"/>
      <c r="N129" s="19">
        <f t="shared" si="31"/>
        <v>367924.65404173825</v>
      </c>
      <c r="O129" s="19">
        <f>IF(N129&gt;0,N129*Mortgage!$B$4/26,0)</f>
        <v>707.54741161872744</v>
      </c>
      <c r="P129" s="19">
        <f>IF(O129&gt;0,Mortgage!$B$38-O129,0)</f>
        <v>35.385323890794666</v>
      </c>
      <c r="Q129" s="20">
        <f>IF(P129&gt;0,IF(Mortgage!$G$2 = "n", 0,Mortgage!$G$4-Mortgage!$B$38),0)</f>
        <v>-642.9327355095221</v>
      </c>
      <c r="R129" s="20">
        <f t="shared" si="22"/>
        <v>100</v>
      </c>
      <c r="S129" s="20">
        <f t="shared" si="23"/>
        <v>-607.54741161872744</v>
      </c>
      <c r="T129" s="19">
        <f t="shared" si="24"/>
        <v>368532.201453357</v>
      </c>
      <c r="U129" s="19">
        <f t="shared" si="28"/>
        <v>81232.201453355956</v>
      </c>
      <c r="V129" s="19">
        <f t="shared" si="29"/>
        <v>-68532.201453355985</v>
      </c>
      <c r="W129" s="14">
        <v>127</v>
      </c>
      <c r="X129" s="15">
        <f t="shared" si="25"/>
        <v>5</v>
      </c>
      <c r="Y129" s="31"/>
    </row>
    <row r="130" spans="1:25" x14ac:dyDescent="0.25">
      <c r="A130" s="19">
        <f t="shared" si="30"/>
        <v>498678.19243126345</v>
      </c>
      <c r="B130" s="19">
        <f>IF(A130 &gt; 0,A130*Mortgage!$B$4/12,0)</f>
        <v>2077.825801796931</v>
      </c>
      <c r="C130" s="19">
        <f>IF(B130 &gt; 0,Mortgage!$B$14-B130,0)</f>
        <v>-467.36093276051656</v>
      </c>
      <c r="D130" s="20">
        <f>IF(B130&gt;0,IF(Mortgage!$G$2 = "n", 0,Mortgage!$G$3-Mortgage!$B$19),0)</f>
        <v>-1550.4648690364145</v>
      </c>
      <c r="E130" s="20">
        <f t="shared" si="18"/>
        <v>60</v>
      </c>
      <c r="F130" s="20">
        <f t="shared" si="19"/>
        <v>-2017.825801796931</v>
      </c>
      <c r="G130" s="19">
        <f t="shared" si="20"/>
        <v>500696.01823306037</v>
      </c>
      <c r="H130" s="19">
        <f t="shared" si="26"/>
        <v>208376.01823306206</v>
      </c>
      <c r="I130" s="19">
        <f t="shared" si="27"/>
        <v>-200696.01823306206</v>
      </c>
      <c r="J130" s="14">
        <v>128</v>
      </c>
      <c r="K130" s="15">
        <f t="shared" si="21"/>
        <v>11</v>
      </c>
      <c r="L130" s="31"/>
      <c r="N130" s="19">
        <f t="shared" si="31"/>
        <v>368532.201453357</v>
      </c>
      <c r="O130" s="19">
        <f>IF(N130&gt;0,N130*Mortgage!$B$4/26,0)</f>
        <v>708.71577202568665</v>
      </c>
      <c r="P130" s="19">
        <f>IF(O130&gt;0,Mortgage!$B$38-O130,0)</f>
        <v>34.216963483835457</v>
      </c>
      <c r="Q130" s="20">
        <f>IF(P130&gt;0,IF(Mortgage!$G$2 = "n", 0,Mortgage!$G$4-Mortgage!$B$38),0)</f>
        <v>-642.9327355095221</v>
      </c>
      <c r="R130" s="20">
        <f t="shared" si="22"/>
        <v>100</v>
      </c>
      <c r="S130" s="20">
        <f t="shared" si="23"/>
        <v>-608.71577202568665</v>
      </c>
      <c r="T130" s="19">
        <f t="shared" si="24"/>
        <v>369140.9172253827</v>
      </c>
      <c r="U130" s="19">
        <f t="shared" si="28"/>
        <v>81940.917225381636</v>
      </c>
      <c r="V130" s="19">
        <f t="shared" si="29"/>
        <v>-69140.917225381665</v>
      </c>
      <c r="W130" s="14">
        <v>128</v>
      </c>
      <c r="X130" s="15">
        <f t="shared" si="25"/>
        <v>5</v>
      </c>
      <c r="Y130" s="31"/>
    </row>
    <row r="131" spans="1:25" x14ac:dyDescent="0.25">
      <c r="A131" s="19">
        <f t="shared" si="30"/>
        <v>500696.01823306037</v>
      </c>
      <c r="B131" s="19">
        <f>IF(A131 &gt; 0,A131*Mortgage!$B$4/12,0)</f>
        <v>2086.2334093044183</v>
      </c>
      <c r="C131" s="19">
        <f>IF(B131 &gt; 0,Mortgage!$B$14-B131,0)</f>
        <v>-475.76854026800379</v>
      </c>
      <c r="D131" s="20">
        <f>IF(B131&gt;0,IF(Mortgage!$G$2 = "n", 0,Mortgage!$G$3-Mortgage!$B$19),0)</f>
        <v>-1550.4648690364145</v>
      </c>
      <c r="E131" s="20">
        <f t="shared" si="18"/>
        <v>60</v>
      </c>
      <c r="F131" s="20">
        <f t="shared" si="19"/>
        <v>-2026.2334093044183</v>
      </c>
      <c r="G131" s="19">
        <f t="shared" si="20"/>
        <v>502722.25164236478</v>
      </c>
      <c r="H131" s="19">
        <f t="shared" si="26"/>
        <v>210462.25164236646</v>
      </c>
      <c r="I131" s="19">
        <f t="shared" si="27"/>
        <v>-202722.25164236646</v>
      </c>
      <c r="J131" s="14">
        <v>129</v>
      </c>
      <c r="K131" s="15">
        <f t="shared" si="21"/>
        <v>11</v>
      </c>
      <c r="L131" s="31"/>
      <c r="N131" s="19">
        <f t="shared" si="31"/>
        <v>369140.9172253827</v>
      </c>
      <c r="O131" s="19">
        <f>IF(N131&gt;0,N131*Mortgage!$B$4/26,0)</f>
        <v>709.88637927958212</v>
      </c>
      <c r="P131" s="19">
        <f>IF(O131&gt;0,Mortgage!$B$38-O131,0)</f>
        <v>33.046356229939988</v>
      </c>
      <c r="Q131" s="20">
        <f>IF(P131&gt;0,IF(Mortgage!$G$2 = "n", 0,Mortgage!$G$4-Mortgage!$B$38),0)</f>
        <v>-642.9327355095221</v>
      </c>
      <c r="R131" s="20">
        <f t="shared" si="22"/>
        <v>100</v>
      </c>
      <c r="S131" s="20">
        <f t="shared" si="23"/>
        <v>-609.88637927958212</v>
      </c>
      <c r="T131" s="19">
        <f t="shared" si="24"/>
        <v>369750.8036046623</v>
      </c>
      <c r="U131" s="19">
        <f t="shared" si="28"/>
        <v>82650.803604661225</v>
      </c>
      <c r="V131" s="19">
        <f t="shared" si="29"/>
        <v>-69750.803604661254</v>
      </c>
      <c r="W131" s="14">
        <v>129</v>
      </c>
      <c r="X131" s="15">
        <f t="shared" si="25"/>
        <v>5</v>
      </c>
      <c r="Y131" s="31"/>
    </row>
    <row r="132" spans="1:25" x14ac:dyDescent="0.25">
      <c r="A132" s="19">
        <f t="shared" si="30"/>
        <v>502722.25164236478</v>
      </c>
      <c r="B132" s="19">
        <f>IF(A132 &gt; 0,A132*Mortgage!$B$4/12,0)</f>
        <v>2094.6760485098534</v>
      </c>
      <c r="C132" s="19">
        <f>IF(B132 &gt; 0,Mortgage!$B$14-B132,0)</f>
        <v>-484.21117947343896</v>
      </c>
      <c r="D132" s="20">
        <f>IF(B132&gt;0,IF(Mortgage!$G$2 = "n", 0,Mortgage!$G$3-Mortgage!$B$19),0)</f>
        <v>-1550.4648690364145</v>
      </c>
      <c r="E132" s="20">
        <f t="shared" ref="E132:E195" si="32">B132+C132+D132</f>
        <v>60</v>
      </c>
      <c r="F132" s="20">
        <f t="shared" ref="F132:F195" si="33">C132+D132</f>
        <v>-2034.6760485098534</v>
      </c>
      <c r="G132" s="19">
        <f t="shared" ref="G132:G195" si="34">IF(A132 &gt; 0,A132-C132-D132,0)</f>
        <v>504756.92769087461</v>
      </c>
      <c r="H132" s="19">
        <f t="shared" si="26"/>
        <v>212556.92769087633</v>
      </c>
      <c r="I132" s="19">
        <f t="shared" si="27"/>
        <v>-204756.92769087633</v>
      </c>
      <c r="J132" s="14">
        <v>130</v>
      </c>
      <c r="K132" s="15">
        <f t="shared" ref="K132:K195" si="35">ROUNDUP((J132/12),0)</f>
        <v>11</v>
      </c>
      <c r="L132" s="31"/>
      <c r="N132" s="19">
        <f t="shared" si="31"/>
        <v>369750.8036046623</v>
      </c>
      <c r="O132" s="19">
        <f>IF(N132&gt;0,N132*Mortgage!$B$4/26,0)</f>
        <v>711.05923770127367</v>
      </c>
      <c r="P132" s="19">
        <f>IF(O132&gt;0,Mortgage!$B$38-O132,0)</f>
        <v>31.87349780824843</v>
      </c>
      <c r="Q132" s="20">
        <f>IF(P132&gt;0,IF(Mortgage!$G$2 = "n", 0,Mortgage!$G$4-Mortgage!$B$38),0)</f>
        <v>-642.9327355095221</v>
      </c>
      <c r="R132" s="20">
        <f t="shared" ref="R132:R195" si="36">O132+P132+Q132</f>
        <v>100</v>
      </c>
      <c r="S132" s="20">
        <f t="shared" ref="S132:S195" si="37">P132+Q132</f>
        <v>-611.05923770127367</v>
      </c>
      <c r="T132" s="19">
        <f t="shared" ref="T132:T195" si="38">IF(N132&gt;0,N132-P132-Q132,0)</f>
        <v>370361.8628423636</v>
      </c>
      <c r="U132" s="19">
        <f t="shared" si="28"/>
        <v>83361.862842362505</v>
      </c>
      <c r="V132" s="19">
        <f t="shared" si="29"/>
        <v>-70361.862842362534</v>
      </c>
      <c r="W132" s="14">
        <v>130</v>
      </c>
      <c r="X132" s="15">
        <f t="shared" ref="X132:X195" si="39">ROUNDUP((W132/26),0)</f>
        <v>5</v>
      </c>
      <c r="Y132" s="31"/>
    </row>
    <row r="133" spans="1:25" x14ac:dyDescent="0.25">
      <c r="A133" s="19">
        <f t="shared" si="30"/>
        <v>504756.92769087461</v>
      </c>
      <c r="B133" s="19">
        <f>IF(A133 &gt; 0,A133*Mortgage!$B$4/12,0)</f>
        <v>2103.1538653786442</v>
      </c>
      <c r="C133" s="19">
        <f>IF(B133 &gt; 0,Mortgage!$B$14-B133,0)</f>
        <v>-492.68899634222976</v>
      </c>
      <c r="D133" s="20">
        <f>IF(B133&gt;0,IF(Mortgage!$G$2 = "n", 0,Mortgage!$G$3-Mortgage!$B$19),0)</f>
        <v>-1550.4648690364145</v>
      </c>
      <c r="E133" s="20">
        <f t="shared" si="32"/>
        <v>60</v>
      </c>
      <c r="F133" s="20">
        <f t="shared" si="33"/>
        <v>-2043.1538653786442</v>
      </c>
      <c r="G133" s="19">
        <f t="shared" si="34"/>
        <v>506800.08155625325</v>
      </c>
      <c r="H133" s="19">
        <f t="shared" ref="H133:H196" si="40">IF(A133&gt;0,H132+B133,0)</f>
        <v>214660.08155625497</v>
      </c>
      <c r="I133" s="19">
        <f t="shared" ref="I133:I196" si="41">IF(B133&gt;0,I132+F133,0)</f>
        <v>-206800.08155625497</v>
      </c>
      <c r="J133" s="14">
        <v>131</v>
      </c>
      <c r="K133" s="15">
        <f t="shared" si="35"/>
        <v>11</v>
      </c>
      <c r="L133" s="31"/>
      <c r="N133" s="19">
        <f t="shared" si="31"/>
        <v>370361.8628423636</v>
      </c>
      <c r="O133" s="19">
        <f>IF(N133&gt;0,N133*Mortgage!$B$4/26,0)</f>
        <v>712.23435161993007</v>
      </c>
      <c r="P133" s="19">
        <f>IF(O133&gt;0,Mortgage!$B$38-O133,0)</f>
        <v>30.698383889592037</v>
      </c>
      <c r="Q133" s="20">
        <f>IF(P133&gt;0,IF(Mortgage!$G$2 = "n", 0,Mortgage!$G$4-Mortgage!$B$38),0)</f>
        <v>-642.9327355095221</v>
      </c>
      <c r="R133" s="20">
        <f t="shared" si="36"/>
        <v>100</v>
      </c>
      <c r="S133" s="20">
        <f t="shared" si="37"/>
        <v>-612.23435161993007</v>
      </c>
      <c r="T133" s="19">
        <f t="shared" si="38"/>
        <v>370974.09719398356</v>
      </c>
      <c r="U133" s="19">
        <f t="shared" ref="U133:U196" si="42">IF(N133&gt;0,U132+O133,0)</f>
        <v>84074.097193982438</v>
      </c>
      <c r="V133" s="19">
        <f t="shared" ref="V133:V196" si="43">IF(O133&gt;0,V132+S133,0)</f>
        <v>-70974.097193982467</v>
      </c>
      <c r="W133" s="14">
        <v>131</v>
      </c>
      <c r="X133" s="15">
        <f t="shared" si="39"/>
        <v>6</v>
      </c>
      <c r="Y133" s="30"/>
    </row>
    <row r="134" spans="1:25" x14ac:dyDescent="0.25">
      <c r="A134" s="19">
        <f t="shared" si="30"/>
        <v>506800.08155625325</v>
      </c>
      <c r="B134" s="19">
        <f>IF(A134 &gt; 0,A134*Mortgage!$B$4/12,0)</f>
        <v>2111.6670064843888</v>
      </c>
      <c r="C134" s="19">
        <f>IF(B134 &gt; 0,Mortgage!$B$14-B134,0)</f>
        <v>-501.20213744797434</v>
      </c>
      <c r="D134" s="20">
        <f>IF(B134&gt;0,IF(Mortgage!$G$2 = "n", 0,Mortgage!$G$3-Mortgage!$B$19),0)</f>
        <v>-1550.4648690364145</v>
      </c>
      <c r="E134" s="20">
        <f t="shared" si="32"/>
        <v>60</v>
      </c>
      <c r="F134" s="20">
        <f t="shared" si="33"/>
        <v>-2051.6670064843888</v>
      </c>
      <c r="G134" s="19">
        <f t="shared" si="34"/>
        <v>508851.7485627376</v>
      </c>
      <c r="H134" s="19">
        <f t="shared" si="40"/>
        <v>216771.74856273935</v>
      </c>
      <c r="I134" s="19">
        <f t="shared" si="41"/>
        <v>-208851.74856273935</v>
      </c>
      <c r="J134" s="14">
        <v>132</v>
      </c>
      <c r="K134" s="15">
        <f t="shared" si="35"/>
        <v>11</v>
      </c>
      <c r="L134" s="31"/>
      <c r="N134" s="19">
        <f t="shared" si="31"/>
        <v>370974.09719398356</v>
      </c>
      <c r="O134" s="19">
        <f>IF(N134&gt;0,N134*Mortgage!$B$4/26,0)</f>
        <v>713.41172537304533</v>
      </c>
      <c r="P134" s="19">
        <f>IF(O134&gt;0,Mortgage!$B$38-O134,0)</f>
        <v>29.521010136476775</v>
      </c>
      <c r="Q134" s="20">
        <f>IF(P134&gt;0,IF(Mortgage!$G$2 = "n", 0,Mortgage!$G$4-Mortgage!$B$38),0)</f>
        <v>-642.9327355095221</v>
      </c>
      <c r="R134" s="20">
        <f t="shared" si="36"/>
        <v>100</v>
      </c>
      <c r="S134" s="20">
        <f t="shared" si="37"/>
        <v>-613.41172537304533</v>
      </c>
      <c r="T134" s="19">
        <f t="shared" si="38"/>
        <v>371587.50891935662</v>
      </c>
      <c r="U134" s="19">
        <f t="shared" si="42"/>
        <v>84787.508919355489</v>
      </c>
      <c r="V134" s="19">
        <f t="shared" si="43"/>
        <v>-71587.508919355518</v>
      </c>
      <c r="W134" s="14">
        <v>132</v>
      </c>
      <c r="X134" s="15">
        <f t="shared" si="39"/>
        <v>6</v>
      </c>
      <c r="Y134" s="30"/>
    </row>
    <row r="135" spans="1:25" x14ac:dyDescent="0.25">
      <c r="A135" s="19">
        <f t="shared" si="30"/>
        <v>508851.7485627376</v>
      </c>
      <c r="B135" s="19">
        <f>IF(A135 &gt; 0,A135*Mortgage!$B$4/12,0)</f>
        <v>2120.2156190114069</v>
      </c>
      <c r="C135" s="19">
        <f>IF(B135 &gt; 0,Mortgage!$B$14-B135,0)</f>
        <v>-509.75074997499246</v>
      </c>
      <c r="D135" s="20">
        <f>IF(B135&gt;0,IF(Mortgage!$G$2 = "n", 0,Mortgage!$G$3-Mortgage!$B$19),0)</f>
        <v>-1550.4648690364145</v>
      </c>
      <c r="E135" s="20">
        <f t="shared" si="32"/>
        <v>60</v>
      </c>
      <c r="F135" s="20">
        <f t="shared" si="33"/>
        <v>-2060.2156190114069</v>
      </c>
      <c r="G135" s="19">
        <f t="shared" si="34"/>
        <v>510911.96418174898</v>
      </c>
      <c r="H135" s="19">
        <f t="shared" si="40"/>
        <v>218891.96418175075</v>
      </c>
      <c r="I135" s="19">
        <f t="shared" si="41"/>
        <v>-210911.96418175075</v>
      </c>
      <c r="J135" s="14">
        <v>133</v>
      </c>
      <c r="K135" s="15">
        <f t="shared" si="35"/>
        <v>12</v>
      </c>
      <c r="L135" s="30"/>
      <c r="N135" s="19">
        <f t="shared" si="31"/>
        <v>371587.50891935662</v>
      </c>
      <c r="O135" s="19">
        <f>IF(N135&gt;0,N135*Mortgage!$B$4/26,0)</f>
        <v>714.59136330645504</v>
      </c>
      <c r="P135" s="19">
        <f>IF(O135&gt;0,Mortgage!$B$38-O135,0)</f>
        <v>28.341372203067067</v>
      </c>
      <c r="Q135" s="20">
        <f>IF(P135&gt;0,IF(Mortgage!$G$2 = "n", 0,Mortgage!$G$4-Mortgage!$B$38),0)</f>
        <v>-642.9327355095221</v>
      </c>
      <c r="R135" s="20">
        <f t="shared" si="36"/>
        <v>100</v>
      </c>
      <c r="S135" s="20">
        <f t="shared" si="37"/>
        <v>-614.59136330645504</v>
      </c>
      <c r="T135" s="19">
        <f t="shared" si="38"/>
        <v>372202.10028266307</v>
      </c>
      <c r="U135" s="19">
        <f t="shared" si="42"/>
        <v>85502.100282661937</v>
      </c>
      <c r="V135" s="19">
        <f t="shared" si="43"/>
        <v>-72202.100282661966</v>
      </c>
      <c r="W135" s="14">
        <v>133</v>
      </c>
      <c r="X135" s="15">
        <f t="shared" si="39"/>
        <v>6</v>
      </c>
      <c r="Y135" s="30"/>
    </row>
    <row r="136" spans="1:25" x14ac:dyDescent="0.25">
      <c r="A136" s="19">
        <f t="shared" si="30"/>
        <v>510911.96418174898</v>
      </c>
      <c r="B136" s="19">
        <f>IF(A136 &gt; 0,A136*Mortgage!$B$4/12,0)</f>
        <v>2128.7998507572875</v>
      </c>
      <c r="C136" s="19">
        <f>IF(B136 &gt; 0,Mortgage!$B$14-B136,0)</f>
        <v>-518.33498172087297</v>
      </c>
      <c r="D136" s="20">
        <f>IF(B136&gt;0,IF(Mortgage!$G$2 = "n", 0,Mortgage!$G$3-Mortgage!$B$19),0)</f>
        <v>-1550.4648690364145</v>
      </c>
      <c r="E136" s="20">
        <f t="shared" si="32"/>
        <v>60</v>
      </c>
      <c r="F136" s="20">
        <f t="shared" si="33"/>
        <v>-2068.7998507572875</v>
      </c>
      <c r="G136" s="19">
        <f t="shared" si="34"/>
        <v>512980.76403250627</v>
      </c>
      <c r="H136" s="19">
        <f t="shared" si="40"/>
        <v>221020.76403250804</v>
      </c>
      <c r="I136" s="19">
        <f t="shared" si="41"/>
        <v>-212980.76403250804</v>
      </c>
      <c r="J136" s="14">
        <v>134</v>
      </c>
      <c r="K136" s="15">
        <f t="shared" si="35"/>
        <v>12</v>
      </c>
      <c r="L136" s="30"/>
      <c r="N136" s="19">
        <f t="shared" si="31"/>
        <v>372202.10028266307</v>
      </c>
      <c r="O136" s="19">
        <f>IF(N136&gt;0,N136*Mortgage!$B$4/26,0)</f>
        <v>715.77326977435212</v>
      </c>
      <c r="P136" s="19">
        <f>IF(O136&gt;0,Mortgage!$B$38-O136,0)</f>
        <v>27.159465735169988</v>
      </c>
      <c r="Q136" s="20">
        <f>IF(P136&gt;0,IF(Mortgage!$G$2 = "n", 0,Mortgage!$G$4-Mortgage!$B$38),0)</f>
        <v>-642.9327355095221</v>
      </c>
      <c r="R136" s="20">
        <f t="shared" si="36"/>
        <v>100</v>
      </c>
      <c r="S136" s="20">
        <f t="shared" si="37"/>
        <v>-615.77326977435212</v>
      </c>
      <c r="T136" s="19">
        <f t="shared" si="38"/>
        <v>372817.87355243741</v>
      </c>
      <c r="U136" s="19">
        <f t="shared" si="42"/>
        <v>86217.873552436286</v>
      </c>
      <c r="V136" s="19">
        <f t="shared" si="43"/>
        <v>-72817.873552436315</v>
      </c>
      <c r="W136" s="14">
        <v>134</v>
      </c>
      <c r="X136" s="15">
        <f t="shared" si="39"/>
        <v>6</v>
      </c>
      <c r="Y136" s="30"/>
    </row>
    <row r="137" spans="1:25" x14ac:dyDescent="0.25">
      <c r="A137" s="19">
        <f t="shared" si="30"/>
        <v>512980.76403250627</v>
      </c>
      <c r="B137" s="19">
        <f>IF(A137 &gt; 0,A137*Mortgage!$B$4/12,0)</f>
        <v>2137.4198501354426</v>
      </c>
      <c r="C137" s="19">
        <f>IF(B137 &gt; 0,Mortgage!$B$14-B137,0)</f>
        <v>-526.95498109902815</v>
      </c>
      <c r="D137" s="20">
        <f>IF(B137&gt;0,IF(Mortgage!$G$2 = "n", 0,Mortgage!$G$3-Mortgage!$B$19),0)</f>
        <v>-1550.4648690364145</v>
      </c>
      <c r="E137" s="20">
        <f t="shared" si="32"/>
        <v>60</v>
      </c>
      <c r="F137" s="20">
        <f t="shared" si="33"/>
        <v>-2077.4198501354426</v>
      </c>
      <c r="G137" s="19">
        <f t="shared" si="34"/>
        <v>515058.18388264166</v>
      </c>
      <c r="H137" s="19">
        <f t="shared" si="40"/>
        <v>223158.1838826435</v>
      </c>
      <c r="I137" s="19">
        <f t="shared" si="41"/>
        <v>-215058.1838826435</v>
      </c>
      <c r="J137" s="14">
        <v>135</v>
      </c>
      <c r="K137" s="15">
        <f t="shared" si="35"/>
        <v>12</v>
      </c>
      <c r="L137" s="30"/>
      <c r="N137" s="19">
        <f t="shared" si="31"/>
        <v>372817.87355243741</v>
      </c>
      <c r="O137" s="19">
        <f>IF(N137&gt;0,N137*Mortgage!$B$4/26,0)</f>
        <v>716.95744913930275</v>
      </c>
      <c r="P137" s="19">
        <f>IF(O137&gt;0,Mortgage!$B$38-O137,0)</f>
        <v>25.975286370219351</v>
      </c>
      <c r="Q137" s="20">
        <f>IF(P137&gt;0,IF(Mortgage!$G$2 = "n", 0,Mortgage!$G$4-Mortgage!$B$38),0)</f>
        <v>-642.9327355095221</v>
      </c>
      <c r="R137" s="20">
        <f t="shared" si="36"/>
        <v>100</v>
      </c>
      <c r="S137" s="20">
        <f t="shared" si="37"/>
        <v>-616.95744913930275</v>
      </c>
      <c r="T137" s="19">
        <f t="shared" si="38"/>
        <v>373434.83100157673</v>
      </c>
      <c r="U137" s="19">
        <f t="shared" si="42"/>
        <v>86934.831001575585</v>
      </c>
      <c r="V137" s="19">
        <f t="shared" si="43"/>
        <v>-73434.831001575614</v>
      </c>
      <c r="W137" s="14">
        <v>135</v>
      </c>
      <c r="X137" s="15">
        <f t="shared" si="39"/>
        <v>6</v>
      </c>
      <c r="Y137" s="30"/>
    </row>
    <row r="138" spans="1:25" x14ac:dyDescent="0.25">
      <c r="A138" s="19">
        <f t="shared" si="30"/>
        <v>515058.18388264166</v>
      </c>
      <c r="B138" s="19">
        <f>IF(A138 &gt; 0,A138*Mortgage!$B$4/12,0)</f>
        <v>2146.0757661776738</v>
      </c>
      <c r="C138" s="19">
        <f>IF(B138 &gt; 0,Mortgage!$B$14-B138,0)</f>
        <v>-535.61089714125933</v>
      </c>
      <c r="D138" s="20">
        <f>IF(B138&gt;0,IF(Mortgage!$G$2 = "n", 0,Mortgage!$G$3-Mortgage!$B$19),0)</f>
        <v>-1550.4648690364145</v>
      </c>
      <c r="E138" s="20">
        <f t="shared" si="32"/>
        <v>60</v>
      </c>
      <c r="F138" s="20">
        <f t="shared" si="33"/>
        <v>-2086.0757661776738</v>
      </c>
      <c r="G138" s="19">
        <f t="shared" si="34"/>
        <v>517144.25964881934</v>
      </c>
      <c r="H138" s="19">
        <f t="shared" si="40"/>
        <v>225304.25964882117</v>
      </c>
      <c r="I138" s="19">
        <f t="shared" si="41"/>
        <v>-217144.25964882117</v>
      </c>
      <c r="J138" s="14">
        <v>136</v>
      </c>
      <c r="K138" s="15">
        <f t="shared" si="35"/>
        <v>12</v>
      </c>
      <c r="L138" s="30"/>
      <c r="N138" s="19">
        <f t="shared" si="31"/>
        <v>373434.83100157673</v>
      </c>
      <c r="O138" s="19">
        <f>IF(N138&gt;0,N138*Mortgage!$B$4/26,0)</f>
        <v>718.143905772263</v>
      </c>
      <c r="P138" s="19">
        <f>IF(O138&gt;0,Mortgage!$B$38-O138,0)</f>
        <v>24.788829737259107</v>
      </c>
      <c r="Q138" s="20">
        <f>IF(P138&gt;0,IF(Mortgage!$G$2 = "n", 0,Mortgage!$G$4-Mortgage!$B$38),0)</f>
        <v>-642.9327355095221</v>
      </c>
      <c r="R138" s="20">
        <f t="shared" si="36"/>
        <v>100</v>
      </c>
      <c r="S138" s="20">
        <f t="shared" si="37"/>
        <v>-618.143905772263</v>
      </c>
      <c r="T138" s="19">
        <f t="shared" si="38"/>
        <v>374052.97490734898</v>
      </c>
      <c r="U138" s="19">
        <f t="shared" si="42"/>
        <v>87652.974907347845</v>
      </c>
      <c r="V138" s="19">
        <f t="shared" si="43"/>
        <v>-74052.974907347874</v>
      </c>
      <c r="W138" s="14">
        <v>136</v>
      </c>
      <c r="X138" s="15">
        <f t="shared" si="39"/>
        <v>6</v>
      </c>
      <c r="Y138" s="30"/>
    </row>
    <row r="139" spans="1:25" x14ac:dyDescent="0.25">
      <c r="A139" s="19">
        <f t="shared" si="30"/>
        <v>517144.25964881934</v>
      </c>
      <c r="B139" s="19">
        <f>IF(A139 &gt; 0,A139*Mortgage!$B$4/12,0)</f>
        <v>2154.7677485367471</v>
      </c>
      <c r="C139" s="19">
        <f>IF(B139 &gt; 0,Mortgage!$B$14-B139,0)</f>
        <v>-544.30287950033266</v>
      </c>
      <c r="D139" s="20">
        <f>IF(B139&gt;0,IF(Mortgage!$G$2 = "n", 0,Mortgage!$G$3-Mortgage!$B$19),0)</f>
        <v>-1550.4648690364145</v>
      </c>
      <c r="E139" s="20">
        <f t="shared" si="32"/>
        <v>60</v>
      </c>
      <c r="F139" s="20">
        <f t="shared" si="33"/>
        <v>-2094.7677485367471</v>
      </c>
      <c r="G139" s="19">
        <f t="shared" si="34"/>
        <v>519239.02739735605</v>
      </c>
      <c r="H139" s="19">
        <f t="shared" si="40"/>
        <v>227459.02739735792</v>
      </c>
      <c r="I139" s="19">
        <f t="shared" si="41"/>
        <v>-219239.02739735792</v>
      </c>
      <c r="J139" s="14">
        <v>137</v>
      </c>
      <c r="K139" s="15">
        <f t="shared" si="35"/>
        <v>12</v>
      </c>
      <c r="L139" s="30"/>
      <c r="N139" s="19">
        <f t="shared" si="31"/>
        <v>374052.97490734898</v>
      </c>
      <c r="O139" s="19">
        <f>IF(N139&gt;0,N139*Mortgage!$B$4/26,0)</f>
        <v>719.33264405259422</v>
      </c>
      <c r="P139" s="19">
        <f>IF(O139&gt;0,Mortgage!$B$38-O139,0)</f>
        <v>23.600091456927885</v>
      </c>
      <c r="Q139" s="20">
        <f>IF(P139&gt;0,IF(Mortgage!$G$2 = "n", 0,Mortgage!$G$4-Mortgage!$B$38),0)</f>
        <v>-642.9327355095221</v>
      </c>
      <c r="R139" s="20">
        <f t="shared" si="36"/>
        <v>100</v>
      </c>
      <c r="S139" s="20">
        <f t="shared" si="37"/>
        <v>-619.33264405259422</v>
      </c>
      <c r="T139" s="19">
        <f t="shared" si="38"/>
        <v>374672.30755140161</v>
      </c>
      <c r="U139" s="19">
        <f t="shared" si="42"/>
        <v>88372.307551400445</v>
      </c>
      <c r="V139" s="19">
        <f t="shared" si="43"/>
        <v>-74672.307551400474</v>
      </c>
      <c r="W139" s="14">
        <v>137</v>
      </c>
      <c r="X139" s="15">
        <f t="shared" si="39"/>
        <v>6</v>
      </c>
      <c r="Y139" s="30"/>
    </row>
    <row r="140" spans="1:25" x14ac:dyDescent="0.25">
      <c r="A140" s="19">
        <f t="shared" si="30"/>
        <v>519239.02739735605</v>
      </c>
      <c r="B140" s="19">
        <f>IF(A140 &gt; 0,A140*Mortgage!$B$4/12,0)</f>
        <v>2163.4959474889838</v>
      </c>
      <c r="C140" s="19">
        <f>IF(B140 &gt; 0,Mortgage!$B$14-B140,0)</f>
        <v>-553.03107845256932</v>
      </c>
      <c r="D140" s="20">
        <f>IF(B140&gt;0,IF(Mortgage!$G$2 = "n", 0,Mortgage!$G$3-Mortgage!$B$19),0)</f>
        <v>-1550.4648690364145</v>
      </c>
      <c r="E140" s="20">
        <f t="shared" si="32"/>
        <v>60</v>
      </c>
      <c r="F140" s="20">
        <f t="shared" si="33"/>
        <v>-2103.4959474889838</v>
      </c>
      <c r="G140" s="19">
        <f t="shared" si="34"/>
        <v>521342.52334484505</v>
      </c>
      <c r="H140" s="19">
        <f t="shared" si="40"/>
        <v>229622.52334484691</v>
      </c>
      <c r="I140" s="19">
        <f t="shared" si="41"/>
        <v>-221342.52334484691</v>
      </c>
      <c r="J140" s="14">
        <v>138</v>
      </c>
      <c r="K140" s="15">
        <f t="shared" si="35"/>
        <v>12</v>
      </c>
      <c r="L140" s="30"/>
      <c r="N140" s="19">
        <f t="shared" si="31"/>
        <v>374672.30755140161</v>
      </c>
      <c r="O140" s="19">
        <f>IF(N140&gt;0,N140*Mortgage!$B$4/26,0)</f>
        <v>720.52366836808005</v>
      </c>
      <c r="P140" s="19">
        <f>IF(O140&gt;0,Mortgage!$B$38-O140,0)</f>
        <v>22.409067141442051</v>
      </c>
      <c r="Q140" s="20">
        <f>IF(P140&gt;0,IF(Mortgage!$G$2 = "n", 0,Mortgage!$G$4-Mortgage!$B$38),0)</f>
        <v>-642.9327355095221</v>
      </c>
      <c r="R140" s="20">
        <f t="shared" si="36"/>
        <v>100</v>
      </c>
      <c r="S140" s="20">
        <f t="shared" si="37"/>
        <v>-620.52366836808005</v>
      </c>
      <c r="T140" s="19">
        <f t="shared" si="38"/>
        <v>375292.83121976972</v>
      </c>
      <c r="U140" s="19">
        <f t="shared" si="42"/>
        <v>89092.83121976853</v>
      </c>
      <c r="V140" s="19">
        <f t="shared" si="43"/>
        <v>-75292.831219768559</v>
      </c>
      <c r="W140" s="14">
        <v>138</v>
      </c>
      <c r="X140" s="15">
        <f t="shared" si="39"/>
        <v>6</v>
      </c>
      <c r="Y140" s="30"/>
    </row>
    <row r="141" spans="1:25" x14ac:dyDescent="0.25">
      <c r="A141" s="19">
        <f t="shared" si="30"/>
        <v>521342.52334484505</v>
      </c>
      <c r="B141" s="19">
        <f>IF(A141 &gt; 0,A141*Mortgage!$B$4/12,0)</f>
        <v>2172.2605139368547</v>
      </c>
      <c r="C141" s="19">
        <f>IF(B141 &gt; 0,Mortgage!$B$14-B141,0)</f>
        <v>-561.79564490044027</v>
      </c>
      <c r="D141" s="20">
        <f>IF(B141&gt;0,IF(Mortgage!$G$2 = "n", 0,Mortgage!$G$3-Mortgage!$B$19),0)</f>
        <v>-1550.4648690364145</v>
      </c>
      <c r="E141" s="20">
        <f t="shared" si="32"/>
        <v>60</v>
      </c>
      <c r="F141" s="20">
        <f t="shared" si="33"/>
        <v>-2112.2605139368547</v>
      </c>
      <c r="G141" s="19">
        <f t="shared" si="34"/>
        <v>523454.78385878186</v>
      </c>
      <c r="H141" s="19">
        <f t="shared" si="40"/>
        <v>231794.78385878378</v>
      </c>
      <c r="I141" s="19">
        <f t="shared" si="41"/>
        <v>-223454.78385878378</v>
      </c>
      <c r="J141" s="14">
        <v>139</v>
      </c>
      <c r="K141" s="15">
        <f t="shared" si="35"/>
        <v>12</v>
      </c>
      <c r="L141" s="31"/>
      <c r="N141" s="19">
        <f t="shared" si="31"/>
        <v>375292.83121976972</v>
      </c>
      <c r="O141" s="19">
        <f>IF(N141&gt;0,N141*Mortgage!$B$4/26,0)</f>
        <v>721.71698311494174</v>
      </c>
      <c r="P141" s="19">
        <f>IF(O141&gt;0,Mortgage!$B$38-O141,0)</f>
        <v>21.215752394580363</v>
      </c>
      <c r="Q141" s="20">
        <f>IF(P141&gt;0,IF(Mortgage!$G$2 = "n", 0,Mortgage!$G$4-Mortgage!$B$38),0)</f>
        <v>-642.9327355095221</v>
      </c>
      <c r="R141" s="20">
        <f t="shared" si="36"/>
        <v>100</v>
      </c>
      <c r="S141" s="20">
        <f t="shared" si="37"/>
        <v>-621.71698311494174</v>
      </c>
      <c r="T141" s="19">
        <f t="shared" si="38"/>
        <v>375914.54820288467</v>
      </c>
      <c r="U141" s="19">
        <f t="shared" si="42"/>
        <v>89814.548202883467</v>
      </c>
      <c r="V141" s="19">
        <f t="shared" si="43"/>
        <v>-75914.548202883496</v>
      </c>
      <c r="W141" s="14">
        <v>139</v>
      </c>
      <c r="X141" s="15">
        <f t="shared" si="39"/>
        <v>6</v>
      </c>
      <c r="Y141" s="30"/>
    </row>
    <row r="142" spans="1:25" x14ac:dyDescent="0.25">
      <c r="A142" s="19">
        <f t="shared" si="30"/>
        <v>523454.78385878186</v>
      </c>
      <c r="B142" s="19">
        <f>IF(A142 &gt; 0,A142*Mortgage!$B$4/12,0)</f>
        <v>2181.061599411591</v>
      </c>
      <c r="C142" s="19">
        <f>IF(B142 &gt; 0,Mortgage!$B$14-B142,0)</f>
        <v>-570.59673037517655</v>
      </c>
      <c r="D142" s="20">
        <f>IF(B142&gt;0,IF(Mortgage!$G$2 = "n", 0,Mortgage!$G$3-Mortgage!$B$19),0)</f>
        <v>-1550.4648690364145</v>
      </c>
      <c r="E142" s="20">
        <f t="shared" si="32"/>
        <v>60</v>
      </c>
      <c r="F142" s="20">
        <f t="shared" si="33"/>
        <v>-2121.061599411591</v>
      </c>
      <c r="G142" s="19">
        <f t="shared" si="34"/>
        <v>525575.84545819345</v>
      </c>
      <c r="H142" s="19">
        <f t="shared" si="40"/>
        <v>233975.84545819537</v>
      </c>
      <c r="I142" s="19">
        <f t="shared" si="41"/>
        <v>-225575.84545819537</v>
      </c>
      <c r="J142" s="14">
        <v>140</v>
      </c>
      <c r="K142" s="15">
        <f t="shared" si="35"/>
        <v>12</v>
      </c>
      <c r="L142" s="31"/>
      <c r="N142" s="19">
        <f t="shared" si="31"/>
        <v>375914.54820288467</v>
      </c>
      <c r="O142" s="19">
        <f>IF(N142&gt;0,N142*Mortgage!$B$4/26,0)</f>
        <v>722.91259269785519</v>
      </c>
      <c r="P142" s="19">
        <f>IF(O142&gt;0,Mortgage!$B$38-O142,0)</f>
        <v>20.020142811666915</v>
      </c>
      <c r="Q142" s="20">
        <f>IF(P142&gt;0,IF(Mortgage!$G$2 = "n", 0,Mortgage!$G$4-Mortgage!$B$38),0)</f>
        <v>-642.9327355095221</v>
      </c>
      <c r="R142" s="20">
        <f t="shared" si="36"/>
        <v>100</v>
      </c>
      <c r="S142" s="20">
        <f t="shared" si="37"/>
        <v>-622.91259269785519</v>
      </c>
      <c r="T142" s="19">
        <f t="shared" si="38"/>
        <v>376537.46079558256</v>
      </c>
      <c r="U142" s="19">
        <f t="shared" si="42"/>
        <v>90537.460795581326</v>
      </c>
      <c r="V142" s="19">
        <f t="shared" si="43"/>
        <v>-76537.460795581355</v>
      </c>
      <c r="W142" s="14">
        <v>140</v>
      </c>
      <c r="X142" s="15">
        <f t="shared" si="39"/>
        <v>6</v>
      </c>
      <c r="Y142" s="30"/>
    </row>
    <row r="143" spans="1:25" x14ac:dyDescent="0.25">
      <c r="A143" s="19">
        <f t="shared" si="30"/>
        <v>525575.84545819345</v>
      </c>
      <c r="B143" s="19">
        <f>IF(A143 &gt; 0,A143*Mortgage!$B$4/12,0)</f>
        <v>2189.8993560758063</v>
      </c>
      <c r="C143" s="19">
        <f>IF(B143 &gt; 0,Mortgage!$B$14-B143,0)</f>
        <v>-579.4344870393918</v>
      </c>
      <c r="D143" s="20">
        <f>IF(B143&gt;0,IF(Mortgage!$G$2 = "n", 0,Mortgage!$G$3-Mortgage!$B$19),0)</f>
        <v>-1550.4648690364145</v>
      </c>
      <c r="E143" s="20">
        <f t="shared" si="32"/>
        <v>60</v>
      </c>
      <c r="F143" s="20">
        <f t="shared" si="33"/>
        <v>-2129.8993560758063</v>
      </c>
      <c r="G143" s="19">
        <f t="shared" si="34"/>
        <v>527705.74481426924</v>
      </c>
      <c r="H143" s="19">
        <f t="shared" si="40"/>
        <v>236165.74481427117</v>
      </c>
      <c r="I143" s="19">
        <f t="shared" si="41"/>
        <v>-227705.74481427117</v>
      </c>
      <c r="J143" s="14">
        <v>141</v>
      </c>
      <c r="K143" s="15">
        <f t="shared" si="35"/>
        <v>12</v>
      </c>
      <c r="L143" s="31"/>
      <c r="N143" s="19">
        <f t="shared" si="31"/>
        <v>376537.46079558256</v>
      </c>
      <c r="O143" s="19">
        <f>IF(N143&gt;0,N143*Mortgage!$B$4/26,0)</f>
        <v>724.11050152996654</v>
      </c>
      <c r="P143" s="19">
        <f>IF(O143&gt;0,Mortgage!$B$38-O143,0)</f>
        <v>18.822233979555563</v>
      </c>
      <c r="Q143" s="20">
        <f>IF(P143&gt;0,IF(Mortgage!$G$2 = "n", 0,Mortgage!$G$4-Mortgage!$B$38),0)</f>
        <v>-642.9327355095221</v>
      </c>
      <c r="R143" s="20">
        <f t="shared" si="36"/>
        <v>100</v>
      </c>
      <c r="S143" s="20">
        <f t="shared" si="37"/>
        <v>-624.11050152996654</v>
      </c>
      <c r="T143" s="19">
        <f t="shared" si="38"/>
        <v>377161.57129711256</v>
      </c>
      <c r="U143" s="19">
        <f t="shared" si="42"/>
        <v>91261.571297111295</v>
      </c>
      <c r="V143" s="19">
        <f t="shared" si="43"/>
        <v>-77161.571297111324</v>
      </c>
      <c r="W143" s="14">
        <v>141</v>
      </c>
      <c r="X143" s="15">
        <f t="shared" si="39"/>
        <v>6</v>
      </c>
      <c r="Y143" s="30"/>
    </row>
    <row r="144" spans="1:25" x14ac:dyDescent="0.25">
      <c r="A144" s="19">
        <f t="shared" si="30"/>
        <v>527705.74481426924</v>
      </c>
      <c r="B144" s="19">
        <f>IF(A144 &gt; 0,A144*Mortgage!$B$4/12,0)</f>
        <v>2198.773936726122</v>
      </c>
      <c r="C144" s="19">
        <f>IF(B144 &gt; 0,Mortgage!$B$14-B144,0)</f>
        <v>-588.30906768970749</v>
      </c>
      <c r="D144" s="20">
        <f>IF(B144&gt;0,IF(Mortgage!$G$2 = "n", 0,Mortgage!$G$3-Mortgage!$B$19),0)</f>
        <v>-1550.4648690364145</v>
      </c>
      <c r="E144" s="20">
        <f t="shared" si="32"/>
        <v>60</v>
      </c>
      <c r="F144" s="20">
        <f t="shared" si="33"/>
        <v>-2138.773936726122</v>
      </c>
      <c r="G144" s="19">
        <f t="shared" si="34"/>
        <v>529844.5187509954</v>
      </c>
      <c r="H144" s="19">
        <f t="shared" si="40"/>
        <v>238364.51875099729</v>
      </c>
      <c r="I144" s="19">
        <f t="shared" si="41"/>
        <v>-229844.51875099729</v>
      </c>
      <c r="J144" s="14">
        <v>142</v>
      </c>
      <c r="K144" s="15">
        <f t="shared" si="35"/>
        <v>12</v>
      </c>
      <c r="L144" s="31"/>
      <c r="N144" s="19">
        <f t="shared" si="31"/>
        <v>377161.57129711256</v>
      </c>
      <c r="O144" s="19">
        <f>IF(N144&gt;0,N144*Mortgage!$B$4/26,0)</f>
        <v>725.31071403290889</v>
      </c>
      <c r="P144" s="19">
        <f>IF(O144&gt;0,Mortgage!$B$38-O144,0)</f>
        <v>17.622021476613213</v>
      </c>
      <c r="Q144" s="20">
        <f>IF(P144&gt;0,IF(Mortgage!$G$2 = "n", 0,Mortgage!$G$4-Mortgage!$B$38),0)</f>
        <v>-642.9327355095221</v>
      </c>
      <c r="R144" s="20">
        <f t="shared" si="36"/>
        <v>100</v>
      </c>
      <c r="S144" s="20">
        <f t="shared" si="37"/>
        <v>-625.31071403290889</v>
      </c>
      <c r="T144" s="19">
        <f t="shared" si="38"/>
        <v>377786.88201114547</v>
      </c>
      <c r="U144" s="19">
        <f t="shared" si="42"/>
        <v>91986.882011144204</v>
      </c>
      <c r="V144" s="19">
        <f t="shared" si="43"/>
        <v>-77786.882011144233</v>
      </c>
      <c r="W144" s="14">
        <v>142</v>
      </c>
      <c r="X144" s="15">
        <f t="shared" si="39"/>
        <v>6</v>
      </c>
      <c r="Y144" s="30"/>
    </row>
    <row r="145" spans="1:25" x14ac:dyDescent="0.25">
      <c r="A145" s="19">
        <f t="shared" si="30"/>
        <v>529844.5187509954</v>
      </c>
      <c r="B145" s="19">
        <f>IF(A145 &gt; 0,A145*Mortgage!$B$4/12,0)</f>
        <v>2207.6854947958141</v>
      </c>
      <c r="C145" s="19">
        <f>IF(B145 &gt; 0,Mortgage!$B$14-B145,0)</f>
        <v>-597.22062575939958</v>
      </c>
      <c r="D145" s="20">
        <f>IF(B145&gt;0,IF(Mortgage!$G$2 = "n", 0,Mortgage!$G$3-Mortgage!$B$19),0)</f>
        <v>-1550.4648690364145</v>
      </c>
      <c r="E145" s="20">
        <f t="shared" si="32"/>
        <v>60</v>
      </c>
      <c r="F145" s="20">
        <f t="shared" si="33"/>
        <v>-2147.6854947958141</v>
      </c>
      <c r="G145" s="19">
        <f t="shared" si="34"/>
        <v>531992.2042457913</v>
      </c>
      <c r="H145" s="19">
        <f t="shared" si="40"/>
        <v>240572.20424579311</v>
      </c>
      <c r="I145" s="19">
        <f t="shared" si="41"/>
        <v>-231992.20424579311</v>
      </c>
      <c r="J145" s="14">
        <v>143</v>
      </c>
      <c r="K145" s="15">
        <f t="shared" si="35"/>
        <v>12</v>
      </c>
      <c r="L145" s="31"/>
      <c r="N145" s="19">
        <f t="shared" si="31"/>
        <v>377786.88201114547</v>
      </c>
      <c r="O145" s="19">
        <f>IF(N145&gt;0,N145*Mortgage!$B$4/26,0)</f>
        <v>726.51323463681831</v>
      </c>
      <c r="P145" s="19">
        <f>IF(O145&gt;0,Mortgage!$B$38-O145,0)</f>
        <v>16.419500872703793</v>
      </c>
      <c r="Q145" s="20">
        <f>IF(P145&gt;0,IF(Mortgage!$G$2 = "n", 0,Mortgage!$G$4-Mortgage!$B$38),0)</f>
        <v>-642.9327355095221</v>
      </c>
      <c r="R145" s="20">
        <f t="shared" si="36"/>
        <v>100</v>
      </c>
      <c r="S145" s="20">
        <f t="shared" si="37"/>
        <v>-626.51323463681831</v>
      </c>
      <c r="T145" s="19">
        <f t="shared" si="38"/>
        <v>378413.39524578227</v>
      </c>
      <c r="U145" s="19">
        <f t="shared" si="42"/>
        <v>92713.395245781023</v>
      </c>
      <c r="V145" s="19">
        <f t="shared" si="43"/>
        <v>-78413.395245781052</v>
      </c>
      <c r="W145" s="14">
        <v>143</v>
      </c>
      <c r="X145" s="15">
        <f t="shared" si="39"/>
        <v>6</v>
      </c>
      <c r="Y145" s="30"/>
    </row>
    <row r="146" spans="1:25" x14ac:dyDescent="0.25">
      <c r="A146" s="19">
        <f t="shared" si="30"/>
        <v>531992.2042457913</v>
      </c>
      <c r="B146" s="19">
        <f>IF(A146 &gt; 0,A146*Mortgage!$B$4/12,0)</f>
        <v>2216.6341843574642</v>
      </c>
      <c r="C146" s="19">
        <f>IF(B146 &gt; 0,Mortgage!$B$14-B146,0)</f>
        <v>-606.16931532104968</v>
      </c>
      <c r="D146" s="20">
        <f>IF(B146&gt;0,IF(Mortgage!$G$2 = "n", 0,Mortgage!$G$3-Mortgage!$B$19),0)</f>
        <v>-1550.4648690364145</v>
      </c>
      <c r="E146" s="20">
        <f t="shared" si="32"/>
        <v>60</v>
      </c>
      <c r="F146" s="20">
        <f t="shared" si="33"/>
        <v>-2156.6341843574642</v>
      </c>
      <c r="G146" s="19">
        <f t="shared" si="34"/>
        <v>534148.83843014878</v>
      </c>
      <c r="H146" s="19">
        <f t="shared" si="40"/>
        <v>242788.83843015059</v>
      </c>
      <c r="I146" s="19">
        <f t="shared" si="41"/>
        <v>-234148.83843015059</v>
      </c>
      <c r="J146" s="14">
        <v>144</v>
      </c>
      <c r="K146" s="15">
        <f t="shared" si="35"/>
        <v>12</v>
      </c>
      <c r="L146" s="31"/>
      <c r="N146" s="19">
        <f t="shared" si="31"/>
        <v>378413.39524578227</v>
      </c>
      <c r="O146" s="19">
        <f>IF(N146&gt;0,N146*Mortgage!$B$4/26,0)</f>
        <v>727.71806778035057</v>
      </c>
      <c r="P146" s="19">
        <f>IF(O146&gt;0,Mortgage!$B$38-O146,0)</f>
        <v>15.214667729171538</v>
      </c>
      <c r="Q146" s="20">
        <f>IF(P146&gt;0,IF(Mortgage!$G$2 = "n", 0,Mortgage!$G$4-Mortgage!$B$38),0)</f>
        <v>-642.9327355095221</v>
      </c>
      <c r="R146" s="20">
        <f t="shared" si="36"/>
        <v>100</v>
      </c>
      <c r="S146" s="20">
        <f t="shared" si="37"/>
        <v>-627.71806778035057</v>
      </c>
      <c r="T146" s="19">
        <f t="shared" si="38"/>
        <v>379041.11331356264</v>
      </c>
      <c r="U146" s="19">
        <f t="shared" si="42"/>
        <v>93441.113313561378</v>
      </c>
      <c r="V146" s="19">
        <f t="shared" si="43"/>
        <v>-79041.113313561407</v>
      </c>
      <c r="W146" s="14">
        <v>144</v>
      </c>
      <c r="X146" s="15">
        <f t="shared" si="39"/>
        <v>6</v>
      </c>
      <c r="Y146" s="31"/>
    </row>
    <row r="147" spans="1:25" x14ac:dyDescent="0.25">
      <c r="A147" s="19">
        <f t="shared" si="30"/>
        <v>534148.83843014878</v>
      </c>
      <c r="B147" s="19">
        <f>IF(A147 &gt; 0,A147*Mortgage!$B$4/12,0)</f>
        <v>2225.6201601256203</v>
      </c>
      <c r="C147" s="19">
        <f>IF(B147 &gt; 0,Mortgage!$B$14-B147,0)</f>
        <v>-615.15529108920578</v>
      </c>
      <c r="D147" s="20">
        <f>IF(B147&gt;0,IF(Mortgage!$G$2 = "n", 0,Mortgage!$G$3-Mortgage!$B$19),0)</f>
        <v>-1550.4648690364145</v>
      </c>
      <c r="E147" s="20">
        <f t="shared" si="32"/>
        <v>60</v>
      </c>
      <c r="F147" s="20">
        <f t="shared" si="33"/>
        <v>-2165.6201601256203</v>
      </c>
      <c r="G147" s="19">
        <f t="shared" si="34"/>
        <v>536314.45859027444</v>
      </c>
      <c r="H147" s="19">
        <f t="shared" si="40"/>
        <v>245014.45859027622</v>
      </c>
      <c r="I147" s="19">
        <f t="shared" si="41"/>
        <v>-236314.45859027622</v>
      </c>
      <c r="J147" s="14">
        <v>145</v>
      </c>
      <c r="K147" s="15">
        <f t="shared" si="35"/>
        <v>13</v>
      </c>
      <c r="L147" s="30"/>
      <c r="N147" s="19">
        <f t="shared" si="31"/>
        <v>379041.11331356264</v>
      </c>
      <c r="O147" s="19">
        <f>IF(N147&gt;0,N147*Mortgage!$B$4/26,0)</f>
        <v>728.92521791069748</v>
      </c>
      <c r="P147" s="19">
        <f>IF(O147&gt;0,Mortgage!$B$38-O147,0)</f>
        <v>14.00751759882462</v>
      </c>
      <c r="Q147" s="20">
        <f>IF(P147&gt;0,IF(Mortgage!$G$2 = "n", 0,Mortgage!$G$4-Mortgage!$B$38),0)</f>
        <v>-642.9327355095221</v>
      </c>
      <c r="R147" s="20">
        <f t="shared" si="36"/>
        <v>100</v>
      </c>
      <c r="S147" s="20">
        <f t="shared" si="37"/>
        <v>-628.92521791069748</v>
      </c>
      <c r="T147" s="19">
        <f t="shared" si="38"/>
        <v>379670.03853147337</v>
      </c>
      <c r="U147" s="19">
        <f t="shared" si="42"/>
        <v>94170.038531472077</v>
      </c>
      <c r="V147" s="19">
        <f t="shared" si="43"/>
        <v>-79670.038531472106</v>
      </c>
      <c r="W147" s="14">
        <v>145</v>
      </c>
      <c r="X147" s="15">
        <f t="shared" si="39"/>
        <v>6</v>
      </c>
      <c r="Y147" s="31"/>
    </row>
    <row r="148" spans="1:25" x14ac:dyDescent="0.25">
      <c r="A148" s="19">
        <f t="shared" si="30"/>
        <v>536314.45859027444</v>
      </c>
      <c r="B148" s="19">
        <f>IF(A148 &gt; 0,A148*Mortgage!$B$4/12,0)</f>
        <v>2234.643577459477</v>
      </c>
      <c r="C148" s="19">
        <f>IF(B148 &gt; 0,Mortgage!$B$14-B148,0)</f>
        <v>-624.17870842306252</v>
      </c>
      <c r="D148" s="20">
        <f>IF(B148&gt;0,IF(Mortgage!$G$2 = "n", 0,Mortgage!$G$3-Mortgage!$B$19),0)</f>
        <v>-1550.4648690364145</v>
      </c>
      <c r="E148" s="20">
        <f t="shared" si="32"/>
        <v>60</v>
      </c>
      <c r="F148" s="20">
        <f t="shared" si="33"/>
        <v>-2174.643577459477</v>
      </c>
      <c r="G148" s="19">
        <f t="shared" si="34"/>
        <v>538489.10216773394</v>
      </c>
      <c r="H148" s="19">
        <f t="shared" si="40"/>
        <v>247249.10216773569</v>
      </c>
      <c r="I148" s="19">
        <f t="shared" si="41"/>
        <v>-238489.10216773569</v>
      </c>
      <c r="J148" s="14">
        <v>146</v>
      </c>
      <c r="K148" s="15">
        <f t="shared" si="35"/>
        <v>13</v>
      </c>
      <c r="L148" s="30"/>
      <c r="N148" s="19">
        <f t="shared" si="31"/>
        <v>379670.03853147337</v>
      </c>
      <c r="O148" s="19">
        <f>IF(N148&gt;0,N148*Mortgage!$B$4/26,0)</f>
        <v>730.13468948360264</v>
      </c>
      <c r="P148" s="19">
        <f>IF(O148&gt;0,Mortgage!$B$38-O148,0)</f>
        <v>12.798046025919461</v>
      </c>
      <c r="Q148" s="20">
        <f>IF(P148&gt;0,IF(Mortgage!$G$2 = "n", 0,Mortgage!$G$4-Mortgage!$B$38),0)</f>
        <v>-642.9327355095221</v>
      </c>
      <c r="R148" s="20">
        <f t="shared" si="36"/>
        <v>100</v>
      </c>
      <c r="S148" s="20">
        <f t="shared" si="37"/>
        <v>-630.13468948360264</v>
      </c>
      <c r="T148" s="19">
        <f t="shared" si="38"/>
        <v>380300.17322095699</v>
      </c>
      <c r="U148" s="19">
        <f t="shared" si="42"/>
        <v>94900.173220955679</v>
      </c>
      <c r="V148" s="19">
        <f t="shared" si="43"/>
        <v>-80300.173220955709</v>
      </c>
      <c r="W148" s="14">
        <v>146</v>
      </c>
      <c r="X148" s="15">
        <f t="shared" si="39"/>
        <v>6</v>
      </c>
      <c r="Y148" s="31"/>
    </row>
    <row r="149" spans="1:25" x14ac:dyDescent="0.25">
      <c r="A149" s="19">
        <f t="shared" si="30"/>
        <v>538489.10216773394</v>
      </c>
      <c r="B149" s="19">
        <f>IF(A149 &gt; 0,A149*Mortgage!$B$4/12,0)</f>
        <v>2243.7045923655583</v>
      </c>
      <c r="C149" s="19">
        <f>IF(B149 &gt; 0,Mortgage!$B$14-B149,0)</f>
        <v>-633.23972332914377</v>
      </c>
      <c r="D149" s="20">
        <f>IF(B149&gt;0,IF(Mortgage!$G$2 = "n", 0,Mortgage!$G$3-Mortgage!$B$19),0)</f>
        <v>-1550.4648690364145</v>
      </c>
      <c r="E149" s="20">
        <f t="shared" si="32"/>
        <v>60</v>
      </c>
      <c r="F149" s="20">
        <f t="shared" si="33"/>
        <v>-2183.7045923655583</v>
      </c>
      <c r="G149" s="19">
        <f t="shared" si="34"/>
        <v>540672.8067600996</v>
      </c>
      <c r="H149" s="19">
        <f t="shared" si="40"/>
        <v>249492.80676010126</v>
      </c>
      <c r="I149" s="19">
        <f t="shared" si="41"/>
        <v>-240672.80676010126</v>
      </c>
      <c r="J149" s="14">
        <v>147</v>
      </c>
      <c r="K149" s="15">
        <f t="shared" si="35"/>
        <v>13</v>
      </c>
      <c r="L149" s="30"/>
      <c r="N149" s="19">
        <f t="shared" si="31"/>
        <v>380300.17322095699</v>
      </c>
      <c r="O149" s="19">
        <f>IF(N149&gt;0,N149*Mortgage!$B$4/26,0)</f>
        <v>731.34648696337888</v>
      </c>
      <c r="P149" s="19">
        <f>IF(O149&gt;0,Mortgage!$B$38-O149,0)</f>
        <v>11.586248546143224</v>
      </c>
      <c r="Q149" s="20">
        <f>IF(P149&gt;0,IF(Mortgage!$G$2 = "n", 0,Mortgage!$G$4-Mortgage!$B$38),0)</f>
        <v>-642.9327355095221</v>
      </c>
      <c r="R149" s="20">
        <f t="shared" si="36"/>
        <v>100</v>
      </c>
      <c r="S149" s="20">
        <f t="shared" si="37"/>
        <v>-631.34648696337888</v>
      </c>
      <c r="T149" s="19">
        <f t="shared" si="38"/>
        <v>380931.51970792038</v>
      </c>
      <c r="U149" s="19">
        <f t="shared" si="42"/>
        <v>95631.519707919055</v>
      </c>
      <c r="V149" s="19">
        <f t="shared" si="43"/>
        <v>-80931.519707919084</v>
      </c>
      <c r="W149" s="14">
        <v>147</v>
      </c>
      <c r="X149" s="15">
        <f t="shared" si="39"/>
        <v>6</v>
      </c>
      <c r="Y149" s="31"/>
    </row>
    <row r="150" spans="1:25" x14ac:dyDescent="0.25">
      <c r="A150" s="19">
        <f t="shared" si="30"/>
        <v>540672.8067600996</v>
      </c>
      <c r="B150" s="19">
        <f>IF(A150 &gt; 0,A150*Mortgage!$B$4/12,0)</f>
        <v>2252.8033615004151</v>
      </c>
      <c r="C150" s="19">
        <f>IF(B150 &gt; 0,Mortgage!$B$14-B150,0)</f>
        <v>-642.33849246400064</v>
      </c>
      <c r="D150" s="20">
        <f>IF(B150&gt;0,IF(Mortgage!$G$2 = "n", 0,Mortgage!$G$3-Mortgage!$B$19),0)</f>
        <v>-1550.4648690364145</v>
      </c>
      <c r="E150" s="20">
        <f t="shared" si="32"/>
        <v>60</v>
      </c>
      <c r="F150" s="20">
        <f t="shared" si="33"/>
        <v>-2192.8033615004151</v>
      </c>
      <c r="G150" s="19">
        <f t="shared" si="34"/>
        <v>542865.6101216001</v>
      </c>
      <c r="H150" s="19">
        <f t="shared" si="40"/>
        <v>251745.61012160167</v>
      </c>
      <c r="I150" s="19">
        <f t="shared" si="41"/>
        <v>-242865.61012160167</v>
      </c>
      <c r="J150" s="14">
        <v>148</v>
      </c>
      <c r="K150" s="15">
        <f t="shared" si="35"/>
        <v>13</v>
      </c>
      <c r="L150" s="30"/>
      <c r="N150" s="19">
        <f t="shared" si="31"/>
        <v>380931.51970792038</v>
      </c>
      <c r="O150" s="19">
        <f>IF(N150&gt;0,N150*Mortgage!$B$4/26,0)</f>
        <v>732.56061482292375</v>
      </c>
      <c r="P150" s="19">
        <f>IF(O150&gt;0,Mortgage!$B$38-O150,0)</f>
        <v>10.37212068659835</v>
      </c>
      <c r="Q150" s="20">
        <f>IF(P150&gt;0,IF(Mortgage!$G$2 = "n", 0,Mortgage!$G$4-Mortgage!$B$38),0)</f>
        <v>-642.9327355095221</v>
      </c>
      <c r="R150" s="20">
        <f t="shared" si="36"/>
        <v>100</v>
      </c>
      <c r="S150" s="20">
        <f t="shared" si="37"/>
        <v>-632.56061482292375</v>
      </c>
      <c r="T150" s="19">
        <f t="shared" si="38"/>
        <v>381564.08032274334</v>
      </c>
      <c r="U150" s="19">
        <f t="shared" si="42"/>
        <v>96364.080322741982</v>
      </c>
      <c r="V150" s="19">
        <f t="shared" si="43"/>
        <v>-81564.080322742011</v>
      </c>
      <c r="W150" s="14">
        <v>148</v>
      </c>
      <c r="X150" s="15">
        <f t="shared" si="39"/>
        <v>6</v>
      </c>
      <c r="Y150" s="31"/>
    </row>
    <row r="151" spans="1:25" x14ac:dyDescent="0.25">
      <c r="A151" s="19">
        <f t="shared" si="30"/>
        <v>542865.6101216001</v>
      </c>
      <c r="B151" s="19">
        <f>IF(A151 &gt; 0,A151*Mortgage!$B$4/12,0)</f>
        <v>2261.9400421733339</v>
      </c>
      <c r="C151" s="19">
        <f>IF(B151 &gt; 0,Mortgage!$B$14-B151,0)</f>
        <v>-651.47517313691947</v>
      </c>
      <c r="D151" s="20">
        <f>IF(B151&gt;0,IF(Mortgage!$G$2 = "n", 0,Mortgage!$G$3-Mortgage!$B$19),0)</f>
        <v>-1550.4648690364145</v>
      </c>
      <c r="E151" s="20">
        <f t="shared" si="32"/>
        <v>60</v>
      </c>
      <c r="F151" s="20">
        <f t="shared" si="33"/>
        <v>-2201.9400421733339</v>
      </c>
      <c r="G151" s="19">
        <f t="shared" si="34"/>
        <v>545067.55016377347</v>
      </c>
      <c r="H151" s="19">
        <f t="shared" si="40"/>
        <v>254007.55016377501</v>
      </c>
      <c r="I151" s="19">
        <f t="shared" si="41"/>
        <v>-245067.55016377501</v>
      </c>
      <c r="J151" s="14">
        <v>149</v>
      </c>
      <c r="K151" s="15">
        <f t="shared" si="35"/>
        <v>13</v>
      </c>
      <c r="L151" s="30"/>
      <c r="N151" s="19">
        <f t="shared" si="31"/>
        <v>381564.08032274334</v>
      </c>
      <c r="O151" s="19">
        <f>IF(N151&gt;0,N151*Mortgage!$B$4/26,0)</f>
        <v>733.77707754373716</v>
      </c>
      <c r="P151" s="19">
        <f>IF(O151&gt;0,Mortgage!$B$38-O151,0)</f>
        <v>9.1556579657849397</v>
      </c>
      <c r="Q151" s="20">
        <f>IF(P151&gt;0,IF(Mortgage!$G$2 = "n", 0,Mortgage!$G$4-Mortgage!$B$38),0)</f>
        <v>-642.9327355095221</v>
      </c>
      <c r="R151" s="20">
        <f t="shared" si="36"/>
        <v>100</v>
      </c>
      <c r="S151" s="20">
        <f t="shared" si="37"/>
        <v>-633.77707754373716</v>
      </c>
      <c r="T151" s="19">
        <f t="shared" si="38"/>
        <v>382197.85740028706</v>
      </c>
      <c r="U151" s="19">
        <f t="shared" si="42"/>
        <v>97097.85740028572</v>
      </c>
      <c r="V151" s="19">
        <f t="shared" si="43"/>
        <v>-82197.857400285749</v>
      </c>
      <c r="W151" s="14">
        <v>149</v>
      </c>
      <c r="X151" s="15">
        <f t="shared" si="39"/>
        <v>6</v>
      </c>
      <c r="Y151" s="31"/>
    </row>
    <row r="152" spans="1:25" x14ac:dyDescent="0.25">
      <c r="A152" s="19">
        <f t="shared" si="30"/>
        <v>545067.55016377347</v>
      </c>
      <c r="B152" s="19">
        <f>IF(A152 &gt; 0,A152*Mortgage!$B$4/12,0)</f>
        <v>2271.1147923490562</v>
      </c>
      <c r="C152" s="19">
        <f>IF(B152 &gt; 0,Mortgage!$B$14-B152,0)</f>
        <v>-660.6499233126417</v>
      </c>
      <c r="D152" s="20">
        <f>IF(B152&gt;0,IF(Mortgage!$G$2 = "n", 0,Mortgage!$G$3-Mortgage!$B$19),0)</f>
        <v>-1550.4648690364145</v>
      </c>
      <c r="E152" s="20">
        <f t="shared" si="32"/>
        <v>60</v>
      </c>
      <c r="F152" s="20">
        <f t="shared" si="33"/>
        <v>-2211.1147923490562</v>
      </c>
      <c r="G152" s="19">
        <f t="shared" si="34"/>
        <v>547278.66495612252</v>
      </c>
      <c r="H152" s="19">
        <f t="shared" si="40"/>
        <v>256278.66495612406</v>
      </c>
      <c r="I152" s="19">
        <f t="shared" si="41"/>
        <v>-247278.66495612406</v>
      </c>
      <c r="J152" s="14">
        <v>150</v>
      </c>
      <c r="K152" s="15">
        <f t="shared" si="35"/>
        <v>13</v>
      </c>
      <c r="L152" s="30"/>
      <c r="N152" s="19">
        <f t="shared" si="31"/>
        <v>382197.85740028706</v>
      </c>
      <c r="O152" s="19">
        <f>IF(N152&gt;0,N152*Mortgage!$B$4/26,0)</f>
        <v>734.9958796159367</v>
      </c>
      <c r="P152" s="19">
        <f>IF(O152&gt;0,Mortgage!$B$38-O152,0)</f>
        <v>7.9368558935854026</v>
      </c>
      <c r="Q152" s="20">
        <f>IF(P152&gt;0,IF(Mortgage!$G$2 = "n", 0,Mortgage!$G$4-Mortgage!$B$38),0)</f>
        <v>-642.9327355095221</v>
      </c>
      <c r="R152" s="20">
        <f t="shared" si="36"/>
        <v>100</v>
      </c>
      <c r="S152" s="20">
        <f t="shared" si="37"/>
        <v>-634.9958796159367</v>
      </c>
      <c r="T152" s="19">
        <f t="shared" si="38"/>
        <v>382832.85327990301</v>
      </c>
      <c r="U152" s="19">
        <f t="shared" si="42"/>
        <v>97832.853279901654</v>
      </c>
      <c r="V152" s="19">
        <f t="shared" si="43"/>
        <v>-82832.853279901683</v>
      </c>
      <c r="W152" s="14">
        <v>150</v>
      </c>
      <c r="X152" s="15">
        <f t="shared" si="39"/>
        <v>6</v>
      </c>
      <c r="Y152" s="31"/>
    </row>
    <row r="153" spans="1:25" x14ac:dyDescent="0.25">
      <c r="A153" s="19">
        <f t="shared" si="30"/>
        <v>547278.66495612252</v>
      </c>
      <c r="B153" s="19">
        <f>IF(A153 &gt; 0,A153*Mortgage!$B$4/12,0)</f>
        <v>2280.3277706505105</v>
      </c>
      <c r="C153" s="19">
        <f>IF(B153 &gt; 0,Mortgage!$B$14-B153,0)</f>
        <v>-669.86290161409602</v>
      </c>
      <c r="D153" s="20">
        <f>IF(B153&gt;0,IF(Mortgage!$G$2 = "n", 0,Mortgage!$G$3-Mortgage!$B$19),0)</f>
        <v>-1550.4648690364145</v>
      </c>
      <c r="E153" s="20">
        <f t="shared" si="32"/>
        <v>60</v>
      </c>
      <c r="F153" s="20">
        <f t="shared" si="33"/>
        <v>-2220.3277706505105</v>
      </c>
      <c r="G153" s="19">
        <f t="shared" si="34"/>
        <v>549498.99272677302</v>
      </c>
      <c r="H153" s="19">
        <f t="shared" si="40"/>
        <v>258558.99272677457</v>
      </c>
      <c r="I153" s="19">
        <f t="shared" si="41"/>
        <v>-249498.99272677457</v>
      </c>
      <c r="J153" s="14">
        <v>151</v>
      </c>
      <c r="K153" s="15">
        <f t="shared" si="35"/>
        <v>13</v>
      </c>
      <c r="L153" s="31"/>
      <c r="N153" s="19">
        <f t="shared" si="31"/>
        <v>382832.85327990301</v>
      </c>
      <c r="O153" s="19">
        <f>IF(N153&gt;0,N153*Mortgage!$B$4/26,0)</f>
        <v>736.21702553827504</v>
      </c>
      <c r="P153" s="19">
        <f>IF(O153&gt;0,Mortgage!$B$38-O153,0)</f>
        <v>6.7157099712470654</v>
      </c>
      <c r="Q153" s="20">
        <f>IF(P153&gt;0,IF(Mortgage!$G$2 = "n", 0,Mortgage!$G$4-Mortgage!$B$38),0)</f>
        <v>-642.9327355095221</v>
      </c>
      <c r="R153" s="20">
        <f t="shared" si="36"/>
        <v>100</v>
      </c>
      <c r="S153" s="20">
        <f t="shared" si="37"/>
        <v>-636.21702553827504</v>
      </c>
      <c r="T153" s="19">
        <f t="shared" si="38"/>
        <v>383469.07030544127</v>
      </c>
      <c r="U153" s="19">
        <f t="shared" si="42"/>
        <v>98569.070305439935</v>
      </c>
      <c r="V153" s="19">
        <f t="shared" si="43"/>
        <v>-83469.070305439964</v>
      </c>
      <c r="W153" s="14">
        <v>151</v>
      </c>
      <c r="X153" s="15">
        <f t="shared" si="39"/>
        <v>6</v>
      </c>
      <c r="Y153" s="31"/>
    </row>
    <row r="154" spans="1:25" x14ac:dyDescent="0.25">
      <c r="A154" s="19">
        <f t="shared" si="30"/>
        <v>549498.99272677302</v>
      </c>
      <c r="B154" s="19">
        <f>IF(A154 &gt; 0,A154*Mortgage!$B$4/12,0)</f>
        <v>2289.5791363615544</v>
      </c>
      <c r="C154" s="19">
        <f>IF(B154 &gt; 0,Mortgage!$B$14-B154,0)</f>
        <v>-679.11426732513996</v>
      </c>
      <c r="D154" s="20">
        <f>IF(B154&gt;0,IF(Mortgage!$G$2 = "n", 0,Mortgage!$G$3-Mortgage!$B$19),0)</f>
        <v>-1550.4648690364145</v>
      </c>
      <c r="E154" s="20">
        <f t="shared" si="32"/>
        <v>60</v>
      </c>
      <c r="F154" s="20">
        <f t="shared" si="33"/>
        <v>-2229.5791363615544</v>
      </c>
      <c r="G154" s="19">
        <f t="shared" si="34"/>
        <v>551728.57186313462</v>
      </c>
      <c r="H154" s="19">
        <f t="shared" si="40"/>
        <v>260848.57186313611</v>
      </c>
      <c r="I154" s="19">
        <f t="shared" si="41"/>
        <v>-251728.57186313611</v>
      </c>
      <c r="J154" s="14">
        <v>152</v>
      </c>
      <c r="K154" s="15">
        <f t="shared" si="35"/>
        <v>13</v>
      </c>
      <c r="L154" s="31"/>
      <c r="N154" s="19">
        <f t="shared" si="31"/>
        <v>383469.07030544127</v>
      </c>
      <c r="O154" s="19">
        <f>IF(N154&gt;0,N154*Mortgage!$B$4/26,0)</f>
        <v>737.4405198181563</v>
      </c>
      <c r="P154" s="19">
        <f>IF(O154&gt;0,Mortgage!$B$38-O154,0)</f>
        <v>5.4922156913658</v>
      </c>
      <c r="Q154" s="20">
        <f>IF(P154&gt;0,IF(Mortgage!$G$2 = "n", 0,Mortgage!$G$4-Mortgage!$B$38),0)</f>
        <v>-642.9327355095221</v>
      </c>
      <c r="R154" s="20">
        <f t="shared" si="36"/>
        <v>100</v>
      </c>
      <c r="S154" s="20">
        <f t="shared" si="37"/>
        <v>-637.4405198181563</v>
      </c>
      <c r="T154" s="19">
        <f t="shared" si="38"/>
        <v>384106.51082525944</v>
      </c>
      <c r="U154" s="19">
        <f t="shared" si="42"/>
        <v>99306.510825258098</v>
      </c>
      <c r="V154" s="19">
        <f t="shared" si="43"/>
        <v>-84106.510825258127</v>
      </c>
      <c r="W154" s="14">
        <v>152</v>
      </c>
      <c r="X154" s="15">
        <f t="shared" si="39"/>
        <v>6</v>
      </c>
      <c r="Y154" s="31"/>
    </row>
    <row r="155" spans="1:25" x14ac:dyDescent="0.25">
      <c r="A155" s="19">
        <f t="shared" si="30"/>
        <v>551728.57186313462</v>
      </c>
      <c r="B155" s="19">
        <f>IF(A155 &gt; 0,A155*Mortgage!$B$4/12,0)</f>
        <v>2298.8690494297275</v>
      </c>
      <c r="C155" s="19">
        <f>IF(B155 &gt; 0,Mortgage!$B$14-B155,0)</f>
        <v>-688.40418039331303</v>
      </c>
      <c r="D155" s="20">
        <f>IF(B155&gt;0,IF(Mortgage!$G$2 = "n", 0,Mortgage!$G$3-Mortgage!$B$19),0)</f>
        <v>-1550.4648690364145</v>
      </c>
      <c r="E155" s="20">
        <f t="shared" si="32"/>
        <v>60</v>
      </c>
      <c r="F155" s="20">
        <f t="shared" si="33"/>
        <v>-2238.8690494297275</v>
      </c>
      <c r="G155" s="19">
        <f t="shared" si="34"/>
        <v>553967.4409125644</v>
      </c>
      <c r="H155" s="19">
        <f t="shared" si="40"/>
        <v>263147.44091256586</v>
      </c>
      <c r="I155" s="19">
        <f t="shared" si="41"/>
        <v>-253967.44091256583</v>
      </c>
      <c r="J155" s="14">
        <v>153</v>
      </c>
      <c r="K155" s="15">
        <f t="shared" si="35"/>
        <v>13</v>
      </c>
      <c r="L155" s="31"/>
      <c r="N155" s="19">
        <f t="shared" si="31"/>
        <v>384106.51082525944</v>
      </c>
      <c r="O155" s="19">
        <f>IF(N155&gt;0,N155*Mortgage!$B$4/26,0)</f>
        <v>738.66636697165279</v>
      </c>
      <c r="P155" s="19">
        <f>IF(O155&gt;0,Mortgage!$B$38-O155,0)</f>
        <v>4.2663685378693117</v>
      </c>
      <c r="Q155" s="20">
        <f>IF(P155&gt;0,IF(Mortgage!$G$2 = "n", 0,Mortgage!$G$4-Mortgage!$B$38),0)</f>
        <v>-642.9327355095221</v>
      </c>
      <c r="R155" s="20">
        <f t="shared" si="36"/>
        <v>100</v>
      </c>
      <c r="S155" s="20">
        <f t="shared" si="37"/>
        <v>-638.66636697165279</v>
      </c>
      <c r="T155" s="19">
        <f t="shared" si="38"/>
        <v>384745.17719223112</v>
      </c>
      <c r="U155" s="19">
        <f t="shared" si="42"/>
        <v>100045.17719222975</v>
      </c>
      <c r="V155" s="19">
        <f t="shared" si="43"/>
        <v>-84745.177192229778</v>
      </c>
      <c r="W155" s="14">
        <v>153</v>
      </c>
      <c r="X155" s="15">
        <f t="shared" si="39"/>
        <v>6</v>
      </c>
      <c r="Y155" s="31"/>
    </row>
    <row r="156" spans="1:25" x14ac:dyDescent="0.25">
      <c r="A156" s="19">
        <f t="shared" si="30"/>
        <v>553967.4409125644</v>
      </c>
      <c r="B156" s="19">
        <f>IF(A156 &gt; 0,A156*Mortgage!$B$4/12,0)</f>
        <v>2308.1976704690182</v>
      </c>
      <c r="C156" s="19">
        <f>IF(B156 &gt; 0,Mortgage!$B$14-B156,0)</f>
        <v>-697.73280143260376</v>
      </c>
      <c r="D156" s="20">
        <f>IF(B156&gt;0,IF(Mortgage!$G$2 = "n", 0,Mortgage!$G$3-Mortgage!$B$19),0)</f>
        <v>-1550.4648690364145</v>
      </c>
      <c r="E156" s="20">
        <f t="shared" si="32"/>
        <v>60</v>
      </c>
      <c r="F156" s="20">
        <f t="shared" si="33"/>
        <v>-2248.1976704690182</v>
      </c>
      <c r="G156" s="19">
        <f t="shared" si="34"/>
        <v>556215.63858303346</v>
      </c>
      <c r="H156" s="19">
        <f t="shared" si="40"/>
        <v>265455.63858303486</v>
      </c>
      <c r="I156" s="19">
        <f t="shared" si="41"/>
        <v>-256215.63858303486</v>
      </c>
      <c r="J156" s="14">
        <v>154</v>
      </c>
      <c r="K156" s="15">
        <f t="shared" si="35"/>
        <v>13</v>
      </c>
      <c r="L156" s="31"/>
      <c r="N156" s="19">
        <f t="shared" si="31"/>
        <v>384745.17719223112</v>
      </c>
      <c r="O156" s="19">
        <f>IF(N156&gt;0,N156*Mortgage!$B$4/26,0)</f>
        <v>739.89457152352145</v>
      </c>
      <c r="P156" s="19">
        <f>IF(O156&gt;0,Mortgage!$B$38-O156,0)</f>
        <v>3.0381639860006544</v>
      </c>
      <c r="Q156" s="20">
        <f>IF(P156&gt;0,IF(Mortgage!$G$2 = "n", 0,Mortgage!$G$4-Mortgage!$B$38),0)</f>
        <v>-642.9327355095221</v>
      </c>
      <c r="R156" s="20">
        <f t="shared" si="36"/>
        <v>100</v>
      </c>
      <c r="S156" s="20">
        <f t="shared" si="37"/>
        <v>-639.89457152352145</v>
      </c>
      <c r="T156" s="19">
        <f t="shared" si="38"/>
        <v>385385.07176375465</v>
      </c>
      <c r="U156" s="19">
        <f t="shared" si="42"/>
        <v>100785.07176375327</v>
      </c>
      <c r="V156" s="19">
        <f t="shared" si="43"/>
        <v>-85385.071763753294</v>
      </c>
      <c r="W156" s="14">
        <v>154</v>
      </c>
      <c r="X156" s="15">
        <f t="shared" si="39"/>
        <v>6</v>
      </c>
      <c r="Y156" s="31"/>
    </row>
    <row r="157" spans="1:25" x14ac:dyDescent="0.25">
      <c r="A157" s="19">
        <f t="shared" ref="A157:A220" si="44">G156</f>
        <v>556215.63858303346</v>
      </c>
      <c r="B157" s="19">
        <f>IF(A157 &gt; 0,A157*Mortgage!$B$4/12,0)</f>
        <v>2317.5651607626396</v>
      </c>
      <c r="C157" s="19">
        <f>IF(B157 &gt; 0,Mortgage!$B$14-B157,0)</f>
        <v>-707.10029172622512</v>
      </c>
      <c r="D157" s="20">
        <f>IF(B157&gt;0,IF(Mortgage!$G$2 = "n", 0,Mortgage!$G$3-Mortgage!$B$19),0)</f>
        <v>-1550.4648690364145</v>
      </c>
      <c r="E157" s="20">
        <f t="shared" si="32"/>
        <v>60</v>
      </c>
      <c r="F157" s="20">
        <f t="shared" si="33"/>
        <v>-2257.5651607626396</v>
      </c>
      <c r="G157" s="19">
        <f t="shared" si="34"/>
        <v>558473.2037437961</v>
      </c>
      <c r="H157" s="19">
        <f t="shared" si="40"/>
        <v>267773.20374379749</v>
      </c>
      <c r="I157" s="19">
        <f t="shared" si="41"/>
        <v>-258473.20374379749</v>
      </c>
      <c r="J157" s="14">
        <v>155</v>
      </c>
      <c r="K157" s="15">
        <f t="shared" si="35"/>
        <v>13</v>
      </c>
      <c r="L157" s="31"/>
      <c r="N157" s="19">
        <f t="shared" ref="N157:N220" si="45">T156</f>
        <v>385385.07176375465</v>
      </c>
      <c r="O157" s="19">
        <f>IF(N157&gt;0,N157*Mortgage!$B$4/26,0)</f>
        <v>741.12513800722058</v>
      </c>
      <c r="P157" s="19">
        <f>IF(O157&gt;0,Mortgage!$B$38-O157,0)</f>
        <v>1.8075975023015189</v>
      </c>
      <c r="Q157" s="20">
        <f>IF(P157&gt;0,IF(Mortgage!$G$2 = "n", 0,Mortgage!$G$4-Mortgage!$B$38),0)</f>
        <v>-642.9327355095221</v>
      </c>
      <c r="R157" s="20">
        <f t="shared" si="36"/>
        <v>100</v>
      </c>
      <c r="S157" s="20">
        <f t="shared" si="37"/>
        <v>-641.12513800722058</v>
      </c>
      <c r="T157" s="19">
        <f t="shared" si="38"/>
        <v>386026.19690176187</v>
      </c>
      <c r="U157" s="19">
        <f t="shared" si="42"/>
        <v>101526.19690176049</v>
      </c>
      <c r="V157" s="19">
        <f t="shared" si="43"/>
        <v>-86026.196901760515</v>
      </c>
      <c r="W157" s="14">
        <v>155</v>
      </c>
      <c r="X157" s="15">
        <f t="shared" si="39"/>
        <v>6</v>
      </c>
      <c r="Y157" s="31"/>
    </row>
    <row r="158" spans="1:25" x14ac:dyDescent="0.25">
      <c r="A158" s="19">
        <f t="shared" si="44"/>
        <v>558473.2037437961</v>
      </c>
      <c r="B158" s="19">
        <f>IF(A158 &gt; 0,A158*Mortgage!$B$4/12,0)</f>
        <v>2326.971682265817</v>
      </c>
      <c r="C158" s="19">
        <f>IF(B158 &gt; 0,Mortgage!$B$14-B158,0)</f>
        <v>-716.5068132294025</v>
      </c>
      <c r="D158" s="20">
        <f>IF(B158&gt;0,IF(Mortgage!$G$2 = "n", 0,Mortgage!$G$3-Mortgage!$B$19),0)</f>
        <v>-1550.4648690364145</v>
      </c>
      <c r="E158" s="20">
        <f t="shared" si="32"/>
        <v>60</v>
      </c>
      <c r="F158" s="20">
        <f t="shared" si="33"/>
        <v>-2266.971682265817</v>
      </c>
      <c r="G158" s="19">
        <f t="shared" si="34"/>
        <v>560740.17542606196</v>
      </c>
      <c r="H158" s="19">
        <f t="shared" si="40"/>
        <v>270100.1754260633</v>
      </c>
      <c r="I158" s="19">
        <f t="shared" si="41"/>
        <v>-260740.1754260633</v>
      </c>
      <c r="J158" s="14">
        <v>156</v>
      </c>
      <c r="K158" s="15">
        <f t="shared" si="35"/>
        <v>13</v>
      </c>
      <c r="L158" s="31"/>
      <c r="N158" s="19">
        <f t="shared" si="45"/>
        <v>386026.19690176187</v>
      </c>
      <c r="O158" s="19">
        <f>IF(N158&gt;0,N158*Mortgage!$B$4/26,0)</f>
        <v>742.3580709649267</v>
      </c>
      <c r="P158" s="19">
        <f>IF(O158&gt;0,Mortgage!$B$38-O158,0)</f>
        <v>0.57466454459540728</v>
      </c>
      <c r="Q158" s="20">
        <f>IF(P158&gt;0,IF(Mortgage!$G$2 = "n", 0,Mortgage!$G$4-Mortgage!$B$38),0)</f>
        <v>-642.9327355095221</v>
      </c>
      <c r="R158" s="20">
        <f t="shared" si="36"/>
        <v>100</v>
      </c>
      <c r="S158" s="20">
        <f t="shared" si="37"/>
        <v>-642.3580709649267</v>
      </c>
      <c r="T158" s="19">
        <f t="shared" si="38"/>
        <v>386668.55497272679</v>
      </c>
      <c r="U158" s="19">
        <f t="shared" si="42"/>
        <v>102268.55497272541</v>
      </c>
      <c r="V158" s="19">
        <f t="shared" si="43"/>
        <v>-86668.55497272544</v>
      </c>
      <c r="W158" s="14">
        <v>156</v>
      </c>
      <c r="X158" s="15">
        <f t="shared" si="39"/>
        <v>6</v>
      </c>
      <c r="Y158" s="31"/>
    </row>
    <row r="159" spans="1:25" x14ac:dyDescent="0.25">
      <c r="A159" s="19">
        <f t="shared" si="44"/>
        <v>560740.17542606196</v>
      </c>
      <c r="B159" s="19">
        <f>IF(A159 &gt; 0,A159*Mortgage!$B$4/12,0)</f>
        <v>2336.4173976085917</v>
      </c>
      <c r="C159" s="19">
        <f>IF(B159 &gt; 0,Mortgage!$B$14-B159,0)</f>
        <v>-725.95252857217724</v>
      </c>
      <c r="D159" s="20">
        <f>IF(B159&gt;0,IF(Mortgage!$G$2 = "n", 0,Mortgage!$G$3-Mortgage!$B$19),0)</f>
        <v>-1550.4648690364145</v>
      </c>
      <c r="E159" s="20">
        <f t="shared" si="32"/>
        <v>60</v>
      </c>
      <c r="F159" s="20">
        <f t="shared" si="33"/>
        <v>-2276.4173976085917</v>
      </c>
      <c r="G159" s="19">
        <f t="shared" si="34"/>
        <v>563016.59282367059</v>
      </c>
      <c r="H159" s="19">
        <f t="shared" si="40"/>
        <v>272436.59282367188</v>
      </c>
      <c r="I159" s="19">
        <f t="shared" si="41"/>
        <v>-263016.59282367188</v>
      </c>
      <c r="J159" s="14">
        <v>157</v>
      </c>
      <c r="K159" s="15">
        <f t="shared" si="35"/>
        <v>14</v>
      </c>
      <c r="L159" s="30"/>
      <c r="N159" s="19">
        <f t="shared" si="45"/>
        <v>386668.55497272679</v>
      </c>
      <c r="O159" s="19">
        <f>IF(N159&gt;0,N159*Mortgage!$B$4/26,0)</f>
        <v>743.59337494755152</v>
      </c>
      <c r="P159" s="19">
        <f>IF(O159&gt;0,Mortgage!$B$38-O159,0)</f>
        <v>-0.66063943802942049</v>
      </c>
      <c r="Q159" s="20">
        <f>IF(P159&gt;0,IF(Mortgage!$G$2 = "n", 0,Mortgage!$G$4-Mortgage!$B$38),0)</f>
        <v>0</v>
      </c>
      <c r="R159" s="20">
        <f t="shared" si="36"/>
        <v>742.9327355095221</v>
      </c>
      <c r="S159" s="20">
        <f t="shared" si="37"/>
        <v>-0.66063943802942049</v>
      </c>
      <c r="T159" s="19">
        <f t="shared" si="38"/>
        <v>386669.21561216481</v>
      </c>
      <c r="U159" s="19">
        <f t="shared" si="42"/>
        <v>103012.14834767296</v>
      </c>
      <c r="V159" s="19">
        <f t="shared" si="43"/>
        <v>-86669.215612163476</v>
      </c>
      <c r="W159" s="14">
        <v>157</v>
      </c>
      <c r="X159" s="15">
        <f t="shared" si="39"/>
        <v>7</v>
      </c>
      <c r="Y159" s="30"/>
    </row>
    <row r="160" spans="1:25" x14ac:dyDescent="0.25">
      <c r="A160" s="19">
        <f t="shared" si="44"/>
        <v>563016.59282367059</v>
      </c>
      <c r="B160" s="19">
        <f>IF(A160 &gt; 0,A160*Mortgage!$B$4/12,0)</f>
        <v>2345.9024700986279</v>
      </c>
      <c r="C160" s="19">
        <f>IF(B160 &gt; 0,Mortgage!$B$14-B160,0)</f>
        <v>-735.43760106221339</v>
      </c>
      <c r="D160" s="20">
        <f>IF(B160&gt;0,IF(Mortgage!$G$2 = "n", 0,Mortgage!$G$3-Mortgage!$B$19),0)</f>
        <v>-1550.4648690364145</v>
      </c>
      <c r="E160" s="20">
        <f t="shared" si="32"/>
        <v>60</v>
      </c>
      <c r="F160" s="20">
        <f t="shared" si="33"/>
        <v>-2285.9024700986279</v>
      </c>
      <c r="G160" s="19">
        <f t="shared" si="34"/>
        <v>565302.49529376929</v>
      </c>
      <c r="H160" s="19">
        <f t="shared" si="40"/>
        <v>274782.49529377051</v>
      </c>
      <c r="I160" s="19">
        <f t="shared" si="41"/>
        <v>-265302.49529377051</v>
      </c>
      <c r="J160" s="14">
        <v>158</v>
      </c>
      <c r="K160" s="15">
        <f t="shared" si="35"/>
        <v>14</v>
      </c>
      <c r="L160" s="30"/>
      <c r="N160" s="19">
        <f t="shared" si="45"/>
        <v>386669.21561216481</v>
      </c>
      <c r="O160" s="19">
        <f>IF(N160&gt;0,N160*Mortgage!$B$4/26,0)</f>
        <v>743.59464540800934</v>
      </c>
      <c r="P160" s="19">
        <f>IF(O160&gt;0,Mortgage!$B$38-O160,0)</f>
        <v>-0.66190989848723802</v>
      </c>
      <c r="Q160" s="20">
        <f>IF(P160&gt;0,IF(Mortgage!$G$2 = "n", 0,Mortgage!$G$4-Mortgage!$B$38),0)</f>
        <v>0</v>
      </c>
      <c r="R160" s="20">
        <f t="shared" si="36"/>
        <v>742.9327355095221</v>
      </c>
      <c r="S160" s="20">
        <f t="shared" si="37"/>
        <v>-0.66190989848723802</v>
      </c>
      <c r="T160" s="19">
        <f t="shared" si="38"/>
        <v>386669.87752206333</v>
      </c>
      <c r="U160" s="19">
        <f t="shared" si="42"/>
        <v>103755.74299308097</v>
      </c>
      <c r="V160" s="19">
        <f t="shared" si="43"/>
        <v>-86669.877522061957</v>
      </c>
      <c r="W160" s="14">
        <v>158</v>
      </c>
      <c r="X160" s="15">
        <f t="shared" si="39"/>
        <v>7</v>
      </c>
      <c r="Y160" s="30"/>
    </row>
    <row r="161" spans="1:25" x14ac:dyDescent="0.25">
      <c r="A161" s="19">
        <f t="shared" si="44"/>
        <v>565302.49529376929</v>
      </c>
      <c r="B161" s="19">
        <f>IF(A161 &gt; 0,A161*Mortgage!$B$4/12,0)</f>
        <v>2355.4270637240388</v>
      </c>
      <c r="C161" s="19">
        <f>IF(B161 &gt; 0,Mortgage!$B$14-B161,0)</f>
        <v>-744.96219468762433</v>
      </c>
      <c r="D161" s="20">
        <f>IF(B161&gt;0,IF(Mortgage!$G$2 = "n", 0,Mortgage!$G$3-Mortgage!$B$19),0)</f>
        <v>-1550.4648690364145</v>
      </c>
      <c r="E161" s="20">
        <f t="shared" si="32"/>
        <v>60</v>
      </c>
      <c r="F161" s="20">
        <f t="shared" si="33"/>
        <v>-2295.4270637240388</v>
      </c>
      <c r="G161" s="19">
        <f t="shared" si="34"/>
        <v>567597.92235749331</v>
      </c>
      <c r="H161" s="19">
        <f t="shared" si="40"/>
        <v>277137.92235749454</v>
      </c>
      <c r="I161" s="19">
        <f t="shared" si="41"/>
        <v>-267597.92235749454</v>
      </c>
      <c r="J161" s="14">
        <v>159</v>
      </c>
      <c r="K161" s="15">
        <f t="shared" si="35"/>
        <v>14</v>
      </c>
      <c r="L161" s="30"/>
      <c r="N161" s="19">
        <f t="shared" si="45"/>
        <v>386669.87752206333</v>
      </c>
      <c r="O161" s="19">
        <f>IF(N161&gt;0,N161*Mortgage!$B$4/26,0)</f>
        <v>743.59591831166028</v>
      </c>
      <c r="P161" s="19">
        <f>IF(O161&gt;0,Mortgage!$B$38-O161,0)</f>
        <v>-0.6631828021381807</v>
      </c>
      <c r="Q161" s="20">
        <f>IF(P161&gt;0,IF(Mortgage!$G$2 = "n", 0,Mortgage!$G$4-Mortgage!$B$38),0)</f>
        <v>0</v>
      </c>
      <c r="R161" s="20">
        <f t="shared" si="36"/>
        <v>742.9327355095221</v>
      </c>
      <c r="S161" s="20">
        <f t="shared" si="37"/>
        <v>-0.6631828021381807</v>
      </c>
      <c r="T161" s="19">
        <f t="shared" si="38"/>
        <v>386670.54070486547</v>
      </c>
      <c r="U161" s="19">
        <f t="shared" si="42"/>
        <v>104499.33891139264</v>
      </c>
      <c r="V161" s="19">
        <f t="shared" si="43"/>
        <v>-86670.540704864092</v>
      </c>
      <c r="W161" s="14">
        <v>159</v>
      </c>
      <c r="X161" s="15">
        <f t="shared" si="39"/>
        <v>7</v>
      </c>
      <c r="Y161" s="30"/>
    </row>
    <row r="162" spans="1:25" x14ac:dyDescent="0.25">
      <c r="A162" s="19">
        <f t="shared" si="44"/>
        <v>567597.92235749331</v>
      </c>
      <c r="B162" s="19">
        <f>IF(A162 &gt; 0,A162*Mortgage!$B$4/12,0)</f>
        <v>2364.9913431562222</v>
      </c>
      <c r="C162" s="19">
        <f>IF(B162 &gt; 0,Mortgage!$B$14-B162,0)</f>
        <v>-754.52647411980774</v>
      </c>
      <c r="D162" s="20">
        <f>IF(B162&gt;0,IF(Mortgage!$G$2 = "n", 0,Mortgage!$G$3-Mortgage!$B$19),0)</f>
        <v>-1550.4648690364145</v>
      </c>
      <c r="E162" s="20">
        <f t="shared" si="32"/>
        <v>60</v>
      </c>
      <c r="F162" s="20">
        <f t="shared" si="33"/>
        <v>-2304.9913431562222</v>
      </c>
      <c r="G162" s="19">
        <f t="shared" si="34"/>
        <v>569902.91370064963</v>
      </c>
      <c r="H162" s="19">
        <f t="shared" si="40"/>
        <v>279502.91370065074</v>
      </c>
      <c r="I162" s="19">
        <f t="shared" si="41"/>
        <v>-269902.91370065074</v>
      </c>
      <c r="J162" s="14">
        <v>160</v>
      </c>
      <c r="K162" s="15">
        <f t="shared" si="35"/>
        <v>14</v>
      </c>
      <c r="L162" s="30"/>
      <c r="N162" s="19">
        <f t="shared" si="45"/>
        <v>386670.54070486547</v>
      </c>
      <c r="O162" s="19">
        <f>IF(N162&gt;0,N162*Mortgage!$B$4/26,0)</f>
        <v>743.59719366320292</v>
      </c>
      <c r="P162" s="19">
        <f>IF(O162&gt;0,Mortgage!$B$38-O162,0)</f>
        <v>-0.66445815368081185</v>
      </c>
      <c r="Q162" s="20">
        <f>IF(P162&gt;0,IF(Mortgage!$G$2 = "n", 0,Mortgage!$G$4-Mortgage!$B$38),0)</f>
        <v>0</v>
      </c>
      <c r="R162" s="20">
        <f t="shared" si="36"/>
        <v>742.9327355095221</v>
      </c>
      <c r="S162" s="20">
        <f t="shared" si="37"/>
        <v>-0.66445815368081185</v>
      </c>
      <c r="T162" s="19">
        <f t="shared" si="38"/>
        <v>386671.20516301913</v>
      </c>
      <c r="U162" s="19">
        <f t="shared" si="42"/>
        <v>105242.93610505584</v>
      </c>
      <c r="V162" s="19">
        <f t="shared" si="43"/>
        <v>-86671.205163017774</v>
      </c>
      <c r="W162" s="14">
        <v>160</v>
      </c>
      <c r="X162" s="15">
        <f t="shared" si="39"/>
        <v>7</v>
      </c>
      <c r="Y162" s="30"/>
    </row>
    <row r="163" spans="1:25" x14ac:dyDescent="0.25">
      <c r="A163" s="19">
        <f t="shared" si="44"/>
        <v>569902.91370064963</v>
      </c>
      <c r="B163" s="19">
        <f>IF(A163 &gt; 0,A163*Mortgage!$B$4/12,0)</f>
        <v>2374.5954737527068</v>
      </c>
      <c r="C163" s="19">
        <f>IF(B163 &gt; 0,Mortgage!$B$14-B163,0)</f>
        <v>-764.13060471629228</v>
      </c>
      <c r="D163" s="20">
        <f>IF(B163&gt;0,IF(Mortgage!$G$2 = "n", 0,Mortgage!$G$3-Mortgage!$B$19),0)</f>
        <v>-1550.4648690364145</v>
      </c>
      <c r="E163" s="20">
        <f t="shared" si="32"/>
        <v>60</v>
      </c>
      <c r="F163" s="20">
        <f t="shared" si="33"/>
        <v>-2314.5954737527068</v>
      </c>
      <c r="G163" s="19">
        <f t="shared" si="34"/>
        <v>572217.50917440234</v>
      </c>
      <c r="H163" s="19">
        <f t="shared" si="40"/>
        <v>281877.50917440344</v>
      </c>
      <c r="I163" s="19">
        <f t="shared" si="41"/>
        <v>-272217.50917440344</v>
      </c>
      <c r="J163" s="14">
        <v>161</v>
      </c>
      <c r="K163" s="15">
        <f t="shared" si="35"/>
        <v>14</v>
      </c>
      <c r="L163" s="30"/>
      <c r="N163" s="19">
        <f t="shared" si="45"/>
        <v>386671.20516301913</v>
      </c>
      <c r="O163" s="19">
        <f>IF(N163&gt;0,N163*Mortgage!$B$4/26,0)</f>
        <v>743.59847146734444</v>
      </c>
      <c r="P163" s="19">
        <f>IF(O163&gt;0,Mortgage!$B$38-O163,0)</f>
        <v>-0.66573595782233497</v>
      </c>
      <c r="Q163" s="20">
        <f>IF(P163&gt;0,IF(Mortgage!$G$2 = "n", 0,Mortgage!$G$4-Mortgage!$B$38),0)</f>
        <v>0</v>
      </c>
      <c r="R163" s="20">
        <f t="shared" si="36"/>
        <v>742.9327355095221</v>
      </c>
      <c r="S163" s="20">
        <f t="shared" si="37"/>
        <v>-0.66573595782233497</v>
      </c>
      <c r="T163" s="19">
        <f t="shared" si="38"/>
        <v>386671.87089897692</v>
      </c>
      <c r="U163" s="19">
        <f t="shared" si="42"/>
        <v>105986.53457652318</v>
      </c>
      <c r="V163" s="19">
        <f t="shared" si="43"/>
        <v>-86671.870898975598</v>
      </c>
      <c r="W163" s="14">
        <v>161</v>
      </c>
      <c r="X163" s="15">
        <f t="shared" si="39"/>
        <v>7</v>
      </c>
      <c r="Y163" s="30"/>
    </row>
    <row r="164" spans="1:25" x14ac:dyDescent="0.25">
      <c r="A164" s="19">
        <f t="shared" si="44"/>
        <v>572217.50917440234</v>
      </c>
      <c r="B164" s="19">
        <f>IF(A164 &gt; 0,A164*Mortgage!$B$4/12,0)</f>
        <v>2384.2396215600097</v>
      </c>
      <c r="C164" s="19">
        <f>IF(B164 &gt; 0,Mortgage!$B$14-B164,0)</f>
        <v>-773.77475252359523</v>
      </c>
      <c r="D164" s="20">
        <f>IF(B164&gt;0,IF(Mortgage!$G$2 = "n", 0,Mortgage!$G$3-Mortgage!$B$19),0)</f>
        <v>-1550.4648690364145</v>
      </c>
      <c r="E164" s="20">
        <f t="shared" si="32"/>
        <v>60</v>
      </c>
      <c r="F164" s="20">
        <f t="shared" si="33"/>
        <v>-2324.2396215600097</v>
      </c>
      <c r="G164" s="19">
        <f t="shared" si="34"/>
        <v>574541.74879596243</v>
      </c>
      <c r="H164" s="19">
        <f t="shared" si="40"/>
        <v>284261.74879596347</v>
      </c>
      <c r="I164" s="19">
        <f t="shared" si="41"/>
        <v>-274541.74879596347</v>
      </c>
      <c r="J164" s="14">
        <v>162</v>
      </c>
      <c r="K164" s="15">
        <f t="shared" si="35"/>
        <v>14</v>
      </c>
      <c r="L164" s="30"/>
      <c r="N164" s="19">
        <f t="shared" si="45"/>
        <v>386671.87089897692</v>
      </c>
      <c r="O164" s="19">
        <f>IF(N164&gt;0,N164*Mortgage!$B$4/26,0)</f>
        <v>743.59975172880172</v>
      </c>
      <c r="P164" s="19">
        <f>IF(O164&gt;0,Mortgage!$B$38-O164,0)</f>
        <v>-0.66701621927961696</v>
      </c>
      <c r="Q164" s="20">
        <f>IF(P164&gt;0,IF(Mortgage!$G$2 = "n", 0,Mortgage!$G$4-Mortgage!$B$38),0)</f>
        <v>0</v>
      </c>
      <c r="R164" s="20">
        <f t="shared" si="36"/>
        <v>742.9327355095221</v>
      </c>
      <c r="S164" s="20">
        <f t="shared" si="37"/>
        <v>-0.66701621927961696</v>
      </c>
      <c r="T164" s="19">
        <f t="shared" si="38"/>
        <v>386672.53791519621</v>
      </c>
      <c r="U164" s="19">
        <f t="shared" si="42"/>
        <v>106730.13432825198</v>
      </c>
      <c r="V164" s="19">
        <f t="shared" si="43"/>
        <v>-86672.537915194873</v>
      </c>
      <c r="W164" s="14">
        <v>162</v>
      </c>
      <c r="X164" s="15">
        <f t="shared" si="39"/>
        <v>7</v>
      </c>
      <c r="Y164" s="30"/>
    </row>
    <row r="165" spans="1:25" x14ac:dyDescent="0.25">
      <c r="A165" s="19">
        <f t="shared" si="44"/>
        <v>574541.74879596243</v>
      </c>
      <c r="B165" s="19">
        <f>IF(A165 &gt; 0,A165*Mortgage!$B$4/12,0)</f>
        <v>2393.9239533165105</v>
      </c>
      <c r="C165" s="19">
        <f>IF(B165 &gt; 0,Mortgage!$B$14-B165,0)</f>
        <v>-783.45908428009602</v>
      </c>
      <c r="D165" s="20">
        <f>IF(B165&gt;0,IF(Mortgage!$G$2 = "n", 0,Mortgage!$G$3-Mortgage!$B$19),0)</f>
        <v>-1550.4648690364145</v>
      </c>
      <c r="E165" s="20">
        <f t="shared" si="32"/>
        <v>60</v>
      </c>
      <c r="F165" s="20">
        <f t="shared" si="33"/>
        <v>-2333.9239533165105</v>
      </c>
      <c r="G165" s="19">
        <f t="shared" si="34"/>
        <v>576875.67274927895</v>
      </c>
      <c r="H165" s="19">
        <f t="shared" si="40"/>
        <v>286655.67274928</v>
      </c>
      <c r="I165" s="19">
        <f t="shared" si="41"/>
        <v>-276875.67274928</v>
      </c>
      <c r="J165" s="14">
        <v>163</v>
      </c>
      <c r="K165" s="15">
        <f t="shared" si="35"/>
        <v>14</v>
      </c>
      <c r="L165" s="31"/>
      <c r="N165" s="19">
        <f t="shared" si="45"/>
        <v>386672.53791519621</v>
      </c>
      <c r="O165" s="19">
        <f>IF(N165&gt;0,N165*Mortgage!$B$4/26,0)</f>
        <v>743.60103445230038</v>
      </c>
      <c r="P165" s="19">
        <f>IF(O165&gt;0,Mortgage!$B$38-O165,0)</f>
        <v>-0.66829894277827862</v>
      </c>
      <c r="Q165" s="20">
        <f>IF(P165&gt;0,IF(Mortgage!$G$2 = "n", 0,Mortgage!$G$4-Mortgage!$B$38),0)</f>
        <v>0</v>
      </c>
      <c r="R165" s="20">
        <f t="shared" si="36"/>
        <v>742.9327355095221</v>
      </c>
      <c r="S165" s="20">
        <f t="shared" si="37"/>
        <v>-0.66829894277827862</v>
      </c>
      <c r="T165" s="19">
        <f t="shared" si="38"/>
        <v>386673.20621413901</v>
      </c>
      <c r="U165" s="19">
        <f t="shared" si="42"/>
        <v>107473.73536270428</v>
      </c>
      <c r="V165" s="19">
        <f t="shared" si="43"/>
        <v>-86673.206214137652</v>
      </c>
      <c r="W165" s="14">
        <v>163</v>
      </c>
      <c r="X165" s="15">
        <f t="shared" si="39"/>
        <v>7</v>
      </c>
      <c r="Y165" s="30"/>
    </row>
    <row r="166" spans="1:25" x14ac:dyDescent="0.25">
      <c r="A166" s="19">
        <f t="shared" si="44"/>
        <v>576875.67274927895</v>
      </c>
      <c r="B166" s="19">
        <f>IF(A166 &gt; 0,A166*Mortgage!$B$4/12,0)</f>
        <v>2403.6486364553289</v>
      </c>
      <c r="C166" s="19">
        <f>IF(B166 &gt; 0,Mortgage!$B$14-B166,0)</f>
        <v>-793.18376741891439</v>
      </c>
      <c r="D166" s="20">
        <f>IF(B166&gt;0,IF(Mortgage!$G$2 = "n", 0,Mortgage!$G$3-Mortgage!$B$19),0)</f>
        <v>-1550.4648690364145</v>
      </c>
      <c r="E166" s="20">
        <f t="shared" si="32"/>
        <v>60</v>
      </c>
      <c r="F166" s="20">
        <f t="shared" si="33"/>
        <v>-2343.6486364553289</v>
      </c>
      <c r="G166" s="19">
        <f t="shared" si="34"/>
        <v>579219.32138573437</v>
      </c>
      <c r="H166" s="19">
        <f t="shared" si="40"/>
        <v>289059.32138573535</v>
      </c>
      <c r="I166" s="19">
        <f t="shared" si="41"/>
        <v>-279219.32138573535</v>
      </c>
      <c r="J166" s="14">
        <v>164</v>
      </c>
      <c r="K166" s="15">
        <f t="shared" si="35"/>
        <v>14</v>
      </c>
      <c r="L166" s="31"/>
      <c r="N166" s="19">
        <f t="shared" si="45"/>
        <v>386673.20621413901</v>
      </c>
      <c r="O166" s="19">
        <f>IF(N166&gt;0,N166*Mortgage!$B$4/26,0)</f>
        <v>743.60231964257503</v>
      </c>
      <c r="P166" s="19">
        <f>IF(O166&gt;0,Mortgage!$B$38-O166,0)</f>
        <v>-0.66958413305292197</v>
      </c>
      <c r="Q166" s="20">
        <f>IF(P166&gt;0,IF(Mortgage!$G$2 = "n", 0,Mortgage!$G$4-Mortgage!$B$38),0)</f>
        <v>0</v>
      </c>
      <c r="R166" s="20">
        <f t="shared" si="36"/>
        <v>742.9327355095221</v>
      </c>
      <c r="S166" s="20">
        <f t="shared" si="37"/>
        <v>-0.66958413305292197</v>
      </c>
      <c r="T166" s="19">
        <f t="shared" si="38"/>
        <v>386673.87579827209</v>
      </c>
      <c r="U166" s="19">
        <f t="shared" si="42"/>
        <v>108217.33768234686</v>
      </c>
      <c r="V166" s="19">
        <f t="shared" si="43"/>
        <v>-86673.875798270703</v>
      </c>
      <c r="W166" s="14">
        <v>164</v>
      </c>
      <c r="X166" s="15">
        <f t="shared" si="39"/>
        <v>7</v>
      </c>
      <c r="Y166" s="30"/>
    </row>
    <row r="167" spans="1:25" x14ac:dyDescent="0.25">
      <c r="A167" s="19">
        <f t="shared" si="44"/>
        <v>579219.32138573437</v>
      </c>
      <c r="B167" s="19">
        <f>IF(A167 &gt; 0,A167*Mortgage!$B$4/12,0)</f>
        <v>2413.4138391072265</v>
      </c>
      <c r="C167" s="19">
        <f>IF(B167 &gt; 0,Mortgage!$B$14-B167,0)</f>
        <v>-802.94897007081204</v>
      </c>
      <c r="D167" s="20">
        <f>IF(B167&gt;0,IF(Mortgage!$G$2 = "n", 0,Mortgage!$G$3-Mortgage!$B$19),0)</f>
        <v>-1550.4648690364145</v>
      </c>
      <c r="E167" s="20">
        <f t="shared" si="32"/>
        <v>60</v>
      </c>
      <c r="F167" s="20">
        <f t="shared" si="33"/>
        <v>-2353.4138391072265</v>
      </c>
      <c r="G167" s="19">
        <f t="shared" si="34"/>
        <v>581572.73522484163</v>
      </c>
      <c r="H167" s="19">
        <f t="shared" si="40"/>
        <v>291472.73522484256</v>
      </c>
      <c r="I167" s="19">
        <f t="shared" si="41"/>
        <v>-281572.73522484256</v>
      </c>
      <c r="J167" s="14">
        <v>165</v>
      </c>
      <c r="K167" s="15">
        <f t="shared" si="35"/>
        <v>14</v>
      </c>
      <c r="L167" s="31"/>
      <c r="N167" s="19">
        <f t="shared" si="45"/>
        <v>386673.87579827209</v>
      </c>
      <c r="O167" s="19">
        <f>IF(N167&gt;0,N167*Mortgage!$B$4/26,0)</f>
        <v>743.60360730436946</v>
      </c>
      <c r="P167" s="19">
        <f>IF(O167&gt;0,Mortgage!$B$38-O167,0)</f>
        <v>-0.67087179484735771</v>
      </c>
      <c r="Q167" s="20">
        <f>IF(P167&gt;0,IF(Mortgage!$G$2 = "n", 0,Mortgage!$G$4-Mortgage!$B$38),0)</f>
        <v>0</v>
      </c>
      <c r="R167" s="20">
        <f t="shared" si="36"/>
        <v>742.9327355095221</v>
      </c>
      <c r="S167" s="20">
        <f t="shared" si="37"/>
        <v>-0.67087179484735771</v>
      </c>
      <c r="T167" s="19">
        <f t="shared" si="38"/>
        <v>386674.54667006695</v>
      </c>
      <c r="U167" s="19">
        <f t="shared" si="42"/>
        <v>108960.94128965122</v>
      </c>
      <c r="V167" s="19">
        <f t="shared" si="43"/>
        <v>-86674.546670065552</v>
      </c>
      <c r="W167" s="14">
        <v>165</v>
      </c>
      <c r="X167" s="15">
        <f t="shared" si="39"/>
        <v>7</v>
      </c>
      <c r="Y167" s="30"/>
    </row>
    <row r="168" spans="1:25" x14ac:dyDescent="0.25">
      <c r="A168" s="19">
        <f t="shared" si="44"/>
        <v>581572.73522484163</v>
      </c>
      <c r="B168" s="19">
        <f>IF(A168 &gt; 0,A168*Mortgage!$B$4/12,0)</f>
        <v>2423.2197301035071</v>
      </c>
      <c r="C168" s="19">
        <f>IF(B168 &gt; 0,Mortgage!$B$14-B168,0)</f>
        <v>-812.75486106709263</v>
      </c>
      <c r="D168" s="20">
        <f>IF(B168&gt;0,IF(Mortgage!$G$2 = "n", 0,Mortgage!$G$3-Mortgage!$B$19),0)</f>
        <v>-1550.4648690364145</v>
      </c>
      <c r="E168" s="20">
        <f t="shared" si="32"/>
        <v>60</v>
      </c>
      <c r="F168" s="20">
        <f t="shared" si="33"/>
        <v>-2363.2197301035071</v>
      </c>
      <c r="G168" s="19">
        <f t="shared" si="34"/>
        <v>583935.95495494513</v>
      </c>
      <c r="H168" s="19">
        <f t="shared" si="40"/>
        <v>293895.95495494606</v>
      </c>
      <c r="I168" s="19">
        <f t="shared" si="41"/>
        <v>-283935.95495494606</v>
      </c>
      <c r="J168" s="14">
        <v>166</v>
      </c>
      <c r="K168" s="15">
        <f t="shared" si="35"/>
        <v>14</v>
      </c>
      <c r="L168" s="31"/>
      <c r="N168" s="19">
        <f t="shared" si="45"/>
        <v>386674.54667006695</v>
      </c>
      <c r="O168" s="19">
        <f>IF(N168&gt;0,N168*Mortgage!$B$4/26,0)</f>
        <v>743.60489744243648</v>
      </c>
      <c r="P168" s="19">
        <f>IF(O168&gt;0,Mortgage!$B$38-O168,0)</f>
        <v>-0.67216193291437776</v>
      </c>
      <c r="Q168" s="20">
        <f>IF(P168&gt;0,IF(Mortgage!$G$2 = "n", 0,Mortgage!$G$4-Mortgage!$B$38),0)</f>
        <v>0</v>
      </c>
      <c r="R168" s="20">
        <f t="shared" si="36"/>
        <v>742.9327355095221</v>
      </c>
      <c r="S168" s="20">
        <f t="shared" si="37"/>
        <v>-0.67216193291437776</v>
      </c>
      <c r="T168" s="19">
        <f t="shared" si="38"/>
        <v>386675.21883199987</v>
      </c>
      <c r="U168" s="19">
        <f t="shared" si="42"/>
        <v>109704.54618709366</v>
      </c>
      <c r="V168" s="19">
        <f t="shared" si="43"/>
        <v>-86675.218831998471</v>
      </c>
      <c r="W168" s="14">
        <v>166</v>
      </c>
      <c r="X168" s="15">
        <f t="shared" si="39"/>
        <v>7</v>
      </c>
      <c r="Y168" s="30"/>
    </row>
    <row r="169" spans="1:25" x14ac:dyDescent="0.25">
      <c r="A169" s="19">
        <f t="shared" si="44"/>
        <v>583935.95495494513</v>
      </c>
      <c r="B169" s="19">
        <f>IF(A169 &gt; 0,A169*Mortgage!$B$4/12,0)</f>
        <v>2433.0664789789384</v>
      </c>
      <c r="C169" s="19">
        <f>IF(B169 &gt; 0,Mortgage!$B$14-B169,0)</f>
        <v>-822.60160994252396</v>
      </c>
      <c r="D169" s="20">
        <f>IF(B169&gt;0,IF(Mortgage!$G$2 = "n", 0,Mortgage!$G$3-Mortgage!$B$19),0)</f>
        <v>-1550.4648690364145</v>
      </c>
      <c r="E169" s="20">
        <f t="shared" si="32"/>
        <v>60</v>
      </c>
      <c r="F169" s="20">
        <f t="shared" si="33"/>
        <v>-2373.0664789789384</v>
      </c>
      <c r="G169" s="19">
        <f t="shared" si="34"/>
        <v>586309.02143392409</v>
      </c>
      <c r="H169" s="19">
        <f t="shared" si="40"/>
        <v>296329.02143392502</v>
      </c>
      <c r="I169" s="19">
        <f t="shared" si="41"/>
        <v>-286309.02143392502</v>
      </c>
      <c r="J169" s="14">
        <v>167</v>
      </c>
      <c r="K169" s="15">
        <f t="shared" si="35"/>
        <v>14</v>
      </c>
      <c r="L169" s="31"/>
      <c r="N169" s="19">
        <f t="shared" si="45"/>
        <v>386675.21883199987</v>
      </c>
      <c r="O169" s="19">
        <f>IF(N169&gt;0,N169*Mortgage!$B$4/26,0)</f>
        <v>743.6061900615382</v>
      </c>
      <c r="P169" s="19">
        <f>IF(O169&gt;0,Mortgage!$B$38-O169,0)</f>
        <v>-0.67345455201609639</v>
      </c>
      <c r="Q169" s="20">
        <f>IF(P169&gt;0,IF(Mortgage!$G$2 = "n", 0,Mortgage!$G$4-Mortgage!$B$38),0)</f>
        <v>0</v>
      </c>
      <c r="R169" s="20">
        <f t="shared" si="36"/>
        <v>742.9327355095221</v>
      </c>
      <c r="S169" s="20">
        <f t="shared" si="37"/>
        <v>-0.67345455201609639</v>
      </c>
      <c r="T169" s="19">
        <f t="shared" si="38"/>
        <v>386675.89228655188</v>
      </c>
      <c r="U169" s="19">
        <f t="shared" si="42"/>
        <v>110448.15237715519</v>
      </c>
      <c r="V169" s="19">
        <f t="shared" si="43"/>
        <v>-86675.892286550486</v>
      </c>
      <c r="W169" s="14">
        <v>167</v>
      </c>
      <c r="X169" s="15">
        <f t="shared" si="39"/>
        <v>7</v>
      </c>
      <c r="Y169" s="30"/>
    </row>
    <row r="170" spans="1:25" x14ac:dyDescent="0.25">
      <c r="A170" s="19">
        <f t="shared" si="44"/>
        <v>586309.02143392409</v>
      </c>
      <c r="B170" s="19">
        <f>IF(A170 &gt; 0,A170*Mortgage!$B$4/12,0)</f>
        <v>2442.9542559746837</v>
      </c>
      <c r="C170" s="19">
        <f>IF(B170 &gt; 0,Mortgage!$B$14-B170,0)</f>
        <v>-832.48938693826926</v>
      </c>
      <c r="D170" s="20">
        <f>IF(B170&gt;0,IF(Mortgage!$G$2 = "n", 0,Mortgage!$G$3-Mortgage!$B$19),0)</f>
        <v>-1550.4648690364145</v>
      </c>
      <c r="E170" s="20">
        <f t="shared" si="32"/>
        <v>60</v>
      </c>
      <c r="F170" s="20">
        <f t="shared" si="33"/>
        <v>-2382.9542559746837</v>
      </c>
      <c r="G170" s="19">
        <f t="shared" si="34"/>
        <v>588691.97568989883</v>
      </c>
      <c r="H170" s="19">
        <f t="shared" si="40"/>
        <v>298771.9756898997</v>
      </c>
      <c r="I170" s="19">
        <f t="shared" si="41"/>
        <v>-288691.9756898997</v>
      </c>
      <c r="J170" s="14">
        <v>168</v>
      </c>
      <c r="K170" s="15">
        <f t="shared" si="35"/>
        <v>14</v>
      </c>
      <c r="L170" s="31"/>
      <c r="N170" s="19">
        <f t="shared" si="45"/>
        <v>386675.89228655188</v>
      </c>
      <c r="O170" s="19">
        <f>IF(N170&gt;0,N170*Mortgage!$B$4/26,0)</f>
        <v>743.60748516644594</v>
      </c>
      <c r="P170" s="19">
        <f>IF(O170&gt;0,Mortgage!$B$38-O170,0)</f>
        <v>-0.67474965692383648</v>
      </c>
      <c r="Q170" s="20">
        <f>IF(P170&gt;0,IF(Mortgage!$G$2 = "n", 0,Mortgage!$G$4-Mortgage!$B$38),0)</f>
        <v>0</v>
      </c>
      <c r="R170" s="20">
        <f t="shared" si="36"/>
        <v>742.9327355095221</v>
      </c>
      <c r="S170" s="20">
        <f t="shared" si="37"/>
        <v>-0.67474965692383648</v>
      </c>
      <c r="T170" s="19">
        <f t="shared" si="38"/>
        <v>386676.56703620881</v>
      </c>
      <c r="U170" s="19">
        <f t="shared" si="42"/>
        <v>111191.75986232163</v>
      </c>
      <c r="V170" s="19">
        <f t="shared" si="43"/>
        <v>-86676.567036207416</v>
      </c>
      <c r="W170" s="14">
        <v>168</v>
      </c>
      <c r="X170" s="15">
        <f t="shared" si="39"/>
        <v>7</v>
      </c>
      <c r="Y170" s="30"/>
    </row>
    <row r="171" spans="1:25" x14ac:dyDescent="0.25">
      <c r="A171" s="19">
        <f t="shared" si="44"/>
        <v>588691.97568989883</v>
      </c>
      <c r="B171" s="19">
        <f>IF(A171 &gt; 0,A171*Mortgage!$B$4/12,0)</f>
        <v>2452.8832320412453</v>
      </c>
      <c r="C171" s="19">
        <f>IF(B171 &gt; 0,Mortgage!$B$14-B171,0)</f>
        <v>-842.41836300483078</v>
      </c>
      <c r="D171" s="20">
        <f>IF(B171&gt;0,IF(Mortgage!$G$2 = "n", 0,Mortgage!$G$3-Mortgage!$B$19),0)</f>
        <v>-1550.4648690364145</v>
      </c>
      <c r="E171" s="20">
        <f t="shared" si="32"/>
        <v>60</v>
      </c>
      <c r="F171" s="20">
        <f t="shared" si="33"/>
        <v>-2392.8832320412453</v>
      </c>
      <c r="G171" s="19">
        <f t="shared" si="34"/>
        <v>591084.85892194009</v>
      </c>
      <c r="H171" s="19">
        <f t="shared" si="40"/>
        <v>301224.85892194096</v>
      </c>
      <c r="I171" s="19">
        <f t="shared" si="41"/>
        <v>-291084.85892194096</v>
      </c>
      <c r="J171" s="14">
        <v>169</v>
      </c>
      <c r="K171" s="15">
        <f t="shared" si="35"/>
        <v>15</v>
      </c>
      <c r="L171" s="30"/>
      <c r="N171" s="19">
        <f t="shared" si="45"/>
        <v>386676.56703620881</v>
      </c>
      <c r="O171" s="19">
        <f>IF(N171&gt;0,N171*Mortgage!$B$4/26,0)</f>
        <v>743.60878276194001</v>
      </c>
      <c r="P171" s="19">
        <f>IF(O171&gt;0,Mortgage!$B$38-O171,0)</f>
        <v>-0.6760472524179022</v>
      </c>
      <c r="Q171" s="20">
        <f>IF(P171&gt;0,IF(Mortgage!$G$2 = "n", 0,Mortgage!$G$4-Mortgage!$B$38),0)</f>
        <v>0</v>
      </c>
      <c r="R171" s="20">
        <f t="shared" si="36"/>
        <v>742.9327355095221</v>
      </c>
      <c r="S171" s="20">
        <f t="shared" si="37"/>
        <v>-0.6760472524179022</v>
      </c>
      <c r="T171" s="19">
        <f t="shared" si="38"/>
        <v>386677.24308346125</v>
      </c>
      <c r="U171" s="19">
        <f t="shared" si="42"/>
        <v>111935.36864508357</v>
      </c>
      <c r="V171" s="19">
        <f t="shared" si="43"/>
        <v>-86677.243083459834</v>
      </c>
      <c r="W171" s="14">
        <v>169</v>
      </c>
      <c r="X171" s="15">
        <f t="shared" si="39"/>
        <v>7</v>
      </c>
      <c r="Y171" s="30"/>
    </row>
    <row r="172" spans="1:25" x14ac:dyDescent="0.25">
      <c r="A172" s="19">
        <f t="shared" si="44"/>
        <v>591084.85892194009</v>
      </c>
      <c r="B172" s="19">
        <f>IF(A172 &gt; 0,A172*Mortgage!$B$4/12,0)</f>
        <v>2462.8535788414169</v>
      </c>
      <c r="C172" s="19">
        <f>IF(B172 &gt; 0,Mortgage!$B$14-B172,0)</f>
        <v>-852.38870980500246</v>
      </c>
      <c r="D172" s="20">
        <f>IF(B172&gt;0,IF(Mortgage!$G$2 = "n", 0,Mortgage!$G$3-Mortgage!$B$19),0)</f>
        <v>-1550.4648690364145</v>
      </c>
      <c r="E172" s="20">
        <f t="shared" si="32"/>
        <v>60</v>
      </c>
      <c r="F172" s="20">
        <f t="shared" si="33"/>
        <v>-2402.8535788414169</v>
      </c>
      <c r="G172" s="19">
        <f t="shared" si="34"/>
        <v>593487.71250078152</v>
      </c>
      <c r="H172" s="19">
        <f t="shared" si="40"/>
        <v>303687.71250078239</v>
      </c>
      <c r="I172" s="19">
        <f t="shared" si="41"/>
        <v>-293487.71250078239</v>
      </c>
      <c r="J172" s="14">
        <v>170</v>
      </c>
      <c r="K172" s="15">
        <f t="shared" si="35"/>
        <v>15</v>
      </c>
      <c r="L172" s="30"/>
      <c r="N172" s="19">
        <f t="shared" si="45"/>
        <v>386677.24308346125</v>
      </c>
      <c r="O172" s="19">
        <f>IF(N172&gt;0,N172*Mortgage!$B$4/26,0)</f>
        <v>743.61008285281014</v>
      </c>
      <c r="P172" s="19">
        <f>IF(O172&gt;0,Mortgage!$B$38-O172,0)</f>
        <v>-0.6773473432880337</v>
      </c>
      <c r="Q172" s="20">
        <f>IF(P172&gt;0,IF(Mortgage!$G$2 = "n", 0,Mortgage!$G$4-Mortgage!$B$38),0)</f>
        <v>0</v>
      </c>
      <c r="R172" s="20">
        <f t="shared" si="36"/>
        <v>742.9327355095221</v>
      </c>
      <c r="S172" s="20">
        <f t="shared" si="37"/>
        <v>-0.6773473432880337</v>
      </c>
      <c r="T172" s="19">
        <f t="shared" si="38"/>
        <v>386677.92043080454</v>
      </c>
      <c r="U172" s="19">
        <f t="shared" si="42"/>
        <v>112678.97872793638</v>
      </c>
      <c r="V172" s="19">
        <f t="shared" si="43"/>
        <v>-86677.920430803119</v>
      </c>
      <c r="W172" s="14">
        <v>170</v>
      </c>
      <c r="X172" s="15">
        <f t="shared" si="39"/>
        <v>7</v>
      </c>
      <c r="Y172" s="31"/>
    </row>
    <row r="173" spans="1:25" x14ac:dyDescent="0.25">
      <c r="A173" s="19">
        <f t="shared" si="44"/>
        <v>593487.71250078152</v>
      </c>
      <c r="B173" s="19">
        <f>IF(A173 &gt; 0,A173*Mortgage!$B$4/12,0)</f>
        <v>2472.8654687532567</v>
      </c>
      <c r="C173" s="19">
        <f>IF(B173 &gt; 0,Mortgage!$B$14-B173,0)</f>
        <v>-862.40059971684218</v>
      </c>
      <c r="D173" s="20">
        <f>IF(B173&gt;0,IF(Mortgage!$G$2 = "n", 0,Mortgage!$G$3-Mortgage!$B$19),0)</f>
        <v>-1550.4648690364145</v>
      </c>
      <c r="E173" s="20">
        <f t="shared" si="32"/>
        <v>60</v>
      </c>
      <c r="F173" s="20">
        <f t="shared" si="33"/>
        <v>-2412.8654687532567</v>
      </c>
      <c r="G173" s="19">
        <f t="shared" si="34"/>
        <v>595900.57796953479</v>
      </c>
      <c r="H173" s="19">
        <f t="shared" si="40"/>
        <v>306160.57796953566</v>
      </c>
      <c r="I173" s="19">
        <f t="shared" si="41"/>
        <v>-295900.57796953566</v>
      </c>
      <c r="J173" s="14">
        <v>171</v>
      </c>
      <c r="K173" s="15">
        <f t="shared" si="35"/>
        <v>15</v>
      </c>
      <c r="L173" s="30"/>
      <c r="N173" s="19">
        <f t="shared" si="45"/>
        <v>386677.92043080454</v>
      </c>
      <c r="O173" s="19">
        <f>IF(N173&gt;0,N173*Mortgage!$B$4/26,0)</f>
        <v>743.61138544385494</v>
      </c>
      <c r="P173" s="19">
        <f>IF(O173&gt;0,Mortgage!$B$38-O173,0)</f>
        <v>-0.67864993433283871</v>
      </c>
      <c r="Q173" s="20">
        <f>IF(P173&gt;0,IF(Mortgage!$G$2 = "n", 0,Mortgage!$G$4-Mortgage!$B$38),0)</f>
        <v>0</v>
      </c>
      <c r="R173" s="20">
        <f t="shared" si="36"/>
        <v>742.9327355095221</v>
      </c>
      <c r="S173" s="20">
        <f t="shared" si="37"/>
        <v>-0.67864993433283871</v>
      </c>
      <c r="T173" s="19">
        <f t="shared" si="38"/>
        <v>386678.5990807389</v>
      </c>
      <c r="U173" s="19">
        <f t="shared" si="42"/>
        <v>113422.59011338024</v>
      </c>
      <c r="V173" s="19">
        <f t="shared" si="43"/>
        <v>-86678.599080737447</v>
      </c>
      <c r="W173" s="14">
        <v>171</v>
      </c>
      <c r="X173" s="15">
        <f t="shared" si="39"/>
        <v>7</v>
      </c>
      <c r="Y173" s="31"/>
    </row>
    <row r="174" spans="1:25" x14ac:dyDescent="0.25">
      <c r="A174" s="66">
        <f t="shared" si="44"/>
        <v>595900.57796953479</v>
      </c>
      <c r="B174" s="19">
        <f>IF(A174 &gt; 0,A174*Mortgage!$B$4/12,0)</f>
        <v>2482.9190748730616</v>
      </c>
      <c r="C174" s="19">
        <f>IF(B174 &gt; 0,Mortgage!$B$14-B174,0)</f>
        <v>-872.45420583664713</v>
      </c>
      <c r="D174" s="20">
        <f>IF(B174&gt;0,IF(Mortgage!$G$2 = "n", 0,Mortgage!$G$3-Mortgage!$B$19),0)</f>
        <v>-1550.4648690364145</v>
      </c>
      <c r="E174" s="20">
        <f t="shared" si="32"/>
        <v>60</v>
      </c>
      <c r="F174" s="20">
        <f t="shared" si="33"/>
        <v>-2422.9190748730616</v>
      </c>
      <c r="G174" s="19">
        <f t="shared" si="34"/>
        <v>598323.49704440788</v>
      </c>
      <c r="H174" s="19">
        <f>IF(A174&gt;0,H173+B174,0)</f>
        <v>308643.49704440869</v>
      </c>
      <c r="I174" s="19">
        <f t="shared" si="41"/>
        <v>-298323.49704440869</v>
      </c>
      <c r="J174" s="14">
        <v>172</v>
      </c>
      <c r="K174" s="15">
        <f t="shared" si="35"/>
        <v>15</v>
      </c>
      <c r="L174" s="30"/>
      <c r="N174" s="19">
        <f t="shared" si="45"/>
        <v>386678.5990807389</v>
      </c>
      <c r="O174" s="19">
        <f>IF(N174&gt;0,N174*Mortgage!$B$4/26,0)</f>
        <v>743.61269053988258</v>
      </c>
      <c r="P174" s="19">
        <f>IF(O174&gt;0,Mortgage!$B$38-O174,0)</f>
        <v>-0.67995503036047467</v>
      </c>
      <c r="Q174" s="20">
        <f>IF(P174&gt;0,IF(Mortgage!$G$2 = "n", 0,Mortgage!$G$4-Mortgage!$B$38),0)</f>
        <v>0</v>
      </c>
      <c r="R174" s="20">
        <f t="shared" si="36"/>
        <v>742.9327355095221</v>
      </c>
      <c r="S174" s="20">
        <f t="shared" si="37"/>
        <v>-0.67995503036047467</v>
      </c>
      <c r="T174" s="19">
        <f t="shared" si="38"/>
        <v>386679.27903576929</v>
      </c>
      <c r="U174" s="19">
        <f t="shared" si="42"/>
        <v>114166.20280392013</v>
      </c>
      <c r="V174" s="19">
        <f t="shared" si="43"/>
        <v>-86679.279035767802</v>
      </c>
      <c r="W174" s="14">
        <v>172</v>
      </c>
      <c r="X174" s="15">
        <f t="shared" si="39"/>
        <v>7</v>
      </c>
      <c r="Y174" s="31"/>
    </row>
    <row r="175" spans="1:25" x14ac:dyDescent="0.25">
      <c r="A175" s="19">
        <f t="shared" si="44"/>
        <v>598323.49704440788</v>
      </c>
      <c r="B175" s="19">
        <f>IF(A175 &gt; 0,A175*Mortgage!$B$4/12,0)</f>
        <v>2493.0145710183665</v>
      </c>
      <c r="C175" s="19">
        <f>IF(B175 &gt; 0,Mortgage!$B$14-B175,0)</f>
        <v>-882.54970198195201</v>
      </c>
      <c r="D175" s="20">
        <f>IF(B175&gt;0,IF(Mortgage!$G$2 = "n", 0,Mortgage!$G$3-Mortgage!$B$19),0)</f>
        <v>-1550.4648690364145</v>
      </c>
      <c r="E175" s="20">
        <f t="shared" si="32"/>
        <v>60</v>
      </c>
      <c r="F175" s="20">
        <f t="shared" si="33"/>
        <v>-2433.0145710183665</v>
      </c>
      <c r="G175" s="19">
        <f t="shared" si="34"/>
        <v>600756.51161542628</v>
      </c>
      <c r="H175" s="19">
        <f t="shared" si="40"/>
        <v>311136.51161542704</v>
      </c>
      <c r="I175" s="19">
        <f t="shared" si="41"/>
        <v>-300756.51161542704</v>
      </c>
      <c r="J175" s="14">
        <v>173</v>
      </c>
      <c r="K175" s="15">
        <f t="shared" si="35"/>
        <v>15</v>
      </c>
      <c r="L175" s="30"/>
      <c r="N175" s="19">
        <f t="shared" si="45"/>
        <v>386679.27903576929</v>
      </c>
      <c r="O175" s="19">
        <f>IF(N175&gt;0,N175*Mortgage!$B$4/26,0)</f>
        <v>743.61399814571018</v>
      </c>
      <c r="P175" s="19">
        <f>IF(O175&gt;0,Mortgage!$B$38-O175,0)</f>
        <v>-0.68126263618808025</v>
      </c>
      <c r="Q175" s="20">
        <f>IF(P175&gt;0,IF(Mortgage!$G$2 = "n", 0,Mortgage!$G$4-Mortgage!$B$38),0)</f>
        <v>0</v>
      </c>
      <c r="R175" s="20">
        <f t="shared" si="36"/>
        <v>742.9327355095221</v>
      </c>
      <c r="S175" s="20">
        <f t="shared" si="37"/>
        <v>-0.68126263618808025</v>
      </c>
      <c r="T175" s="19">
        <f t="shared" si="38"/>
        <v>386679.96029840549</v>
      </c>
      <c r="U175" s="19">
        <f t="shared" si="42"/>
        <v>114909.81680206583</v>
      </c>
      <c r="V175" s="19">
        <f t="shared" si="43"/>
        <v>-86679.960298403996</v>
      </c>
      <c r="W175" s="14">
        <v>173</v>
      </c>
      <c r="X175" s="15">
        <f t="shared" si="39"/>
        <v>7</v>
      </c>
      <c r="Y175" s="31"/>
    </row>
    <row r="176" spans="1:25" x14ac:dyDescent="0.25">
      <c r="A176" s="19">
        <f t="shared" si="44"/>
        <v>600756.51161542628</v>
      </c>
      <c r="B176" s="19">
        <f>IF(A176 &gt; 0,A176*Mortgage!$B$4/12,0)</f>
        <v>2503.152131730943</v>
      </c>
      <c r="C176" s="19">
        <f>IF(B176 &gt; 0,Mortgage!$B$14-B176,0)</f>
        <v>-892.6872626945285</v>
      </c>
      <c r="D176" s="20">
        <f>IF(B176&gt;0,IF(Mortgage!$G$2 = "n", 0,Mortgage!$G$3-Mortgage!$B$19),0)</f>
        <v>-1550.4648690364145</v>
      </c>
      <c r="E176" s="20">
        <f t="shared" si="32"/>
        <v>60</v>
      </c>
      <c r="F176" s="20">
        <f t="shared" si="33"/>
        <v>-2443.152131730943</v>
      </c>
      <c r="G176" s="19">
        <f t="shared" si="34"/>
        <v>603199.66374715732</v>
      </c>
      <c r="H176" s="19">
        <f t="shared" si="40"/>
        <v>313639.66374715796</v>
      </c>
      <c r="I176" s="19">
        <f t="shared" si="41"/>
        <v>-303199.66374715796</v>
      </c>
      <c r="J176" s="14">
        <v>174</v>
      </c>
      <c r="K176" s="15">
        <f t="shared" si="35"/>
        <v>15</v>
      </c>
      <c r="L176" s="30"/>
      <c r="N176" s="19">
        <f t="shared" si="45"/>
        <v>386679.96029840549</v>
      </c>
      <c r="O176" s="19">
        <f>IF(N176&gt;0,N176*Mortgage!$B$4/26,0)</f>
        <v>743.61530826616445</v>
      </c>
      <c r="P176" s="19">
        <f>IF(O176&gt;0,Mortgage!$B$38-O176,0)</f>
        <v>-0.68257275664234385</v>
      </c>
      <c r="Q176" s="20">
        <f>IF(P176&gt;0,IF(Mortgage!$G$2 = "n", 0,Mortgage!$G$4-Mortgage!$B$38),0)</f>
        <v>0</v>
      </c>
      <c r="R176" s="20">
        <f t="shared" si="36"/>
        <v>742.9327355095221</v>
      </c>
      <c r="S176" s="20">
        <f t="shared" si="37"/>
        <v>-0.68257275664234385</v>
      </c>
      <c r="T176" s="19">
        <f t="shared" si="38"/>
        <v>386680.64287116216</v>
      </c>
      <c r="U176" s="19">
        <f t="shared" si="42"/>
        <v>115653.432110332</v>
      </c>
      <c r="V176" s="19">
        <f t="shared" si="43"/>
        <v>-86680.642871160642</v>
      </c>
      <c r="W176" s="14">
        <v>174</v>
      </c>
      <c r="X176" s="15">
        <f t="shared" si="39"/>
        <v>7</v>
      </c>
      <c r="Y176" s="31"/>
    </row>
    <row r="177" spans="1:25" x14ac:dyDescent="0.25">
      <c r="A177" s="19">
        <f t="shared" si="44"/>
        <v>603199.66374715732</v>
      </c>
      <c r="B177" s="19">
        <f>IF(A177 &gt; 0,A177*Mortgage!$B$4/12,0)</f>
        <v>2513.331932279822</v>
      </c>
      <c r="C177" s="19">
        <f>IF(B177 &gt; 0,Mortgage!$B$14-B177,0)</f>
        <v>-902.86706324340753</v>
      </c>
      <c r="D177" s="20">
        <f>IF(B177&gt;0,IF(Mortgage!$G$2 = "n", 0,Mortgage!$G$3-Mortgage!$B$19),0)</f>
        <v>-1550.4648690364145</v>
      </c>
      <c r="E177" s="20">
        <f t="shared" si="32"/>
        <v>60</v>
      </c>
      <c r="F177" s="20">
        <f t="shared" si="33"/>
        <v>-2453.331932279822</v>
      </c>
      <c r="G177" s="19">
        <f t="shared" si="34"/>
        <v>605652.99567943718</v>
      </c>
      <c r="H177" s="19">
        <f t="shared" si="40"/>
        <v>316152.99567943776</v>
      </c>
      <c r="I177" s="19">
        <f t="shared" si="41"/>
        <v>-305652.99567943776</v>
      </c>
      <c r="J177" s="14">
        <v>175</v>
      </c>
      <c r="K177" s="15">
        <f t="shared" si="35"/>
        <v>15</v>
      </c>
      <c r="L177" s="31"/>
      <c r="N177" s="19">
        <f t="shared" si="45"/>
        <v>386680.64287116216</v>
      </c>
      <c r="O177" s="19">
        <f>IF(N177&gt;0,N177*Mortgage!$B$4/26,0)</f>
        <v>743.61662090608115</v>
      </c>
      <c r="P177" s="19">
        <f>IF(O177&gt;0,Mortgage!$B$38-O177,0)</f>
        <v>-0.68388539655904879</v>
      </c>
      <c r="Q177" s="20">
        <f>IF(P177&gt;0,IF(Mortgage!$G$2 = "n", 0,Mortgage!$G$4-Mortgage!$B$38),0)</f>
        <v>0</v>
      </c>
      <c r="R177" s="20">
        <f t="shared" si="36"/>
        <v>742.9327355095221</v>
      </c>
      <c r="S177" s="20">
        <f t="shared" si="37"/>
        <v>-0.68388539655904879</v>
      </c>
      <c r="T177" s="19">
        <f t="shared" si="38"/>
        <v>386681.32675655873</v>
      </c>
      <c r="U177" s="19">
        <f t="shared" si="42"/>
        <v>116397.04873123807</v>
      </c>
      <c r="V177" s="19">
        <f t="shared" si="43"/>
        <v>-86681.326756557202</v>
      </c>
      <c r="W177" s="14">
        <v>175</v>
      </c>
      <c r="X177" s="15">
        <f t="shared" si="39"/>
        <v>7</v>
      </c>
      <c r="Y177" s="31"/>
    </row>
    <row r="178" spans="1:25" x14ac:dyDescent="0.25">
      <c r="A178" s="19">
        <f t="shared" si="44"/>
        <v>605652.99567943718</v>
      </c>
      <c r="B178" s="19">
        <f>IF(A178 &gt; 0,A178*Mortgage!$B$4/12,0)</f>
        <v>2523.5541486643219</v>
      </c>
      <c r="C178" s="19">
        <f>IF(B178 &gt; 0,Mortgage!$B$14-B178,0)</f>
        <v>-913.08927962790744</v>
      </c>
      <c r="D178" s="20">
        <f>IF(B178&gt;0,IF(Mortgage!$G$2 = "n", 0,Mortgage!$G$3-Mortgage!$B$19),0)</f>
        <v>-1550.4648690364145</v>
      </c>
      <c r="E178" s="20">
        <f t="shared" si="32"/>
        <v>60</v>
      </c>
      <c r="F178" s="20">
        <f t="shared" si="33"/>
        <v>-2463.5541486643219</v>
      </c>
      <c r="G178" s="19">
        <f t="shared" si="34"/>
        <v>608116.54982810153</v>
      </c>
      <c r="H178" s="19">
        <f t="shared" si="40"/>
        <v>318676.54982810211</v>
      </c>
      <c r="I178" s="19">
        <f t="shared" si="41"/>
        <v>-308116.54982810211</v>
      </c>
      <c r="J178" s="14">
        <v>176</v>
      </c>
      <c r="K178" s="15">
        <f t="shared" si="35"/>
        <v>15</v>
      </c>
      <c r="L178" s="31"/>
      <c r="N178" s="19">
        <f t="shared" si="45"/>
        <v>386681.32675655873</v>
      </c>
      <c r="O178" s="19">
        <f>IF(N178&gt;0,N178*Mortgage!$B$4/26,0)</f>
        <v>743.61793607030529</v>
      </c>
      <c r="P178" s="19">
        <f>IF(O178&gt;0,Mortgage!$B$38-O178,0)</f>
        <v>-0.68520056078318703</v>
      </c>
      <c r="Q178" s="20">
        <f>IF(P178&gt;0,IF(Mortgage!$G$2 = "n", 0,Mortgage!$G$4-Mortgage!$B$38),0)</f>
        <v>0</v>
      </c>
      <c r="R178" s="20">
        <f t="shared" si="36"/>
        <v>742.9327355095221</v>
      </c>
      <c r="S178" s="20">
        <f t="shared" si="37"/>
        <v>-0.68520056078318703</v>
      </c>
      <c r="T178" s="19">
        <f t="shared" si="38"/>
        <v>386682.01195711951</v>
      </c>
      <c r="U178" s="19">
        <f t="shared" si="42"/>
        <v>117140.66666730838</v>
      </c>
      <c r="V178" s="19">
        <f t="shared" si="43"/>
        <v>-86682.011957117982</v>
      </c>
      <c r="W178" s="14">
        <v>176</v>
      </c>
      <c r="X178" s="15">
        <f t="shared" si="39"/>
        <v>7</v>
      </c>
      <c r="Y178" s="31"/>
    </row>
    <row r="179" spans="1:25" x14ac:dyDescent="0.25">
      <c r="A179" s="19">
        <f t="shared" si="44"/>
        <v>608116.54982810153</v>
      </c>
      <c r="B179" s="19">
        <f>IF(A179 &gt; 0,A179*Mortgage!$B$4/12,0)</f>
        <v>2533.8189576170898</v>
      </c>
      <c r="C179" s="19">
        <f>IF(B179 &gt; 0,Mortgage!$B$14-B179,0)</f>
        <v>-923.35408858067535</v>
      </c>
      <c r="D179" s="20">
        <f>IF(B179&gt;0,IF(Mortgage!$G$2 = "n", 0,Mortgage!$G$3-Mortgage!$B$19),0)</f>
        <v>-1550.4648690364145</v>
      </c>
      <c r="E179" s="20">
        <f t="shared" si="32"/>
        <v>60</v>
      </c>
      <c r="F179" s="20">
        <f t="shared" si="33"/>
        <v>-2473.8189576170898</v>
      </c>
      <c r="G179" s="19">
        <f t="shared" si="34"/>
        <v>610590.36878571869</v>
      </c>
      <c r="H179" s="19">
        <f t="shared" si="40"/>
        <v>321210.36878571921</v>
      </c>
      <c r="I179" s="19">
        <f t="shared" si="41"/>
        <v>-310590.36878571921</v>
      </c>
      <c r="J179" s="14">
        <v>177</v>
      </c>
      <c r="K179" s="15">
        <f t="shared" si="35"/>
        <v>15</v>
      </c>
      <c r="L179" s="31"/>
      <c r="N179" s="19">
        <f t="shared" si="45"/>
        <v>386682.01195711951</v>
      </c>
      <c r="O179" s="19">
        <f>IF(N179&gt;0,N179*Mortgage!$B$4/26,0)</f>
        <v>743.6192537636914</v>
      </c>
      <c r="P179" s="19">
        <f>IF(O179&gt;0,Mortgage!$B$38-O179,0)</f>
        <v>-0.68651825416930023</v>
      </c>
      <c r="Q179" s="20">
        <f>IF(P179&gt;0,IF(Mortgage!$G$2 = "n", 0,Mortgage!$G$4-Mortgage!$B$38),0)</f>
        <v>0</v>
      </c>
      <c r="R179" s="20">
        <f t="shared" si="36"/>
        <v>742.9327355095221</v>
      </c>
      <c r="S179" s="20">
        <f t="shared" si="37"/>
        <v>-0.68651825416930023</v>
      </c>
      <c r="T179" s="19">
        <f t="shared" si="38"/>
        <v>386682.69847537368</v>
      </c>
      <c r="U179" s="19">
        <f t="shared" si="42"/>
        <v>117884.28592107208</v>
      </c>
      <c r="V179" s="19">
        <f t="shared" si="43"/>
        <v>-86682.698475372148</v>
      </c>
      <c r="W179" s="14">
        <v>177</v>
      </c>
      <c r="X179" s="15">
        <f t="shared" si="39"/>
        <v>7</v>
      </c>
      <c r="Y179" s="31"/>
    </row>
    <row r="180" spans="1:25" x14ac:dyDescent="0.25">
      <c r="A180" s="19">
        <f t="shared" si="44"/>
        <v>610590.36878571869</v>
      </c>
      <c r="B180" s="19">
        <f>IF(A180 &gt; 0,A180*Mortgage!$B$4/12,0)</f>
        <v>2544.1265366071616</v>
      </c>
      <c r="C180" s="19">
        <f>IF(B180 &gt; 0,Mortgage!$B$14-B180,0)</f>
        <v>-933.66166757074711</v>
      </c>
      <c r="D180" s="20">
        <f>IF(B180&gt;0,IF(Mortgage!$G$2 = "n", 0,Mortgage!$G$3-Mortgage!$B$19),0)</f>
        <v>-1550.4648690364145</v>
      </c>
      <c r="E180" s="20">
        <f t="shared" si="32"/>
        <v>60</v>
      </c>
      <c r="F180" s="20">
        <f t="shared" si="33"/>
        <v>-2484.1265366071616</v>
      </c>
      <c r="G180" s="19">
        <f t="shared" si="34"/>
        <v>613074.49532232585</v>
      </c>
      <c r="H180" s="19">
        <f t="shared" si="40"/>
        <v>323754.49532232637</v>
      </c>
      <c r="I180" s="19">
        <f t="shared" si="41"/>
        <v>-313074.49532232637</v>
      </c>
      <c r="J180" s="14">
        <v>178</v>
      </c>
      <c r="K180" s="15">
        <f t="shared" si="35"/>
        <v>15</v>
      </c>
      <c r="L180" s="31"/>
      <c r="N180" s="19">
        <f t="shared" si="45"/>
        <v>386682.69847537368</v>
      </c>
      <c r="O180" s="19">
        <f>IF(N180&gt;0,N180*Mortgage!$B$4/26,0)</f>
        <v>743.62057399110324</v>
      </c>
      <c r="P180" s="19">
        <f>IF(O180&gt;0,Mortgage!$B$38-O180,0)</f>
        <v>-0.68783848158113869</v>
      </c>
      <c r="Q180" s="20">
        <f>IF(P180&gt;0,IF(Mortgage!$G$2 = "n", 0,Mortgage!$G$4-Mortgage!$B$38),0)</f>
        <v>0</v>
      </c>
      <c r="R180" s="20">
        <f t="shared" si="36"/>
        <v>742.9327355095221</v>
      </c>
      <c r="S180" s="20">
        <f t="shared" si="37"/>
        <v>-0.68783848158113869</v>
      </c>
      <c r="T180" s="19">
        <f t="shared" si="38"/>
        <v>386683.38631385524</v>
      </c>
      <c r="U180" s="19">
        <f t="shared" si="42"/>
        <v>118627.90649506319</v>
      </c>
      <c r="V180" s="19">
        <f t="shared" si="43"/>
        <v>-86683.386313853727</v>
      </c>
      <c r="W180" s="14">
        <v>178</v>
      </c>
      <c r="X180" s="15">
        <f t="shared" si="39"/>
        <v>7</v>
      </c>
      <c r="Y180" s="31"/>
    </row>
    <row r="181" spans="1:25" x14ac:dyDescent="0.25">
      <c r="A181" s="19">
        <f t="shared" si="44"/>
        <v>613074.49532232585</v>
      </c>
      <c r="B181" s="19">
        <f>IF(A181 &gt; 0,A181*Mortgage!$B$4/12,0)</f>
        <v>2554.4770638430246</v>
      </c>
      <c r="C181" s="19">
        <f>IF(B181 &gt; 0,Mortgage!$B$14-B181,0)</f>
        <v>-944.01219480661007</v>
      </c>
      <c r="D181" s="20">
        <f>IF(B181&gt;0,IF(Mortgage!$G$2 = "n", 0,Mortgage!$G$3-Mortgage!$B$19),0)</f>
        <v>-1550.4648690364145</v>
      </c>
      <c r="E181" s="20">
        <f t="shared" si="32"/>
        <v>60</v>
      </c>
      <c r="F181" s="20">
        <f t="shared" si="33"/>
        <v>-2494.4770638430246</v>
      </c>
      <c r="G181" s="19">
        <f t="shared" si="34"/>
        <v>615568.9723861689</v>
      </c>
      <c r="H181" s="19">
        <f t="shared" si="40"/>
        <v>326308.97238616942</v>
      </c>
      <c r="I181" s="19">
        <f t="shared" si="41"/>
        <v>-315568.97238616942</v>
      </c>
      <c r="J181" s="14">
        <v>179</v>
      </c>
      <c r="K181" s="15">
        <f t="shared" si="35"/>
        <v>15</v>
      </c>
      <c r="L181" s="31"/>
      <c r="N181" s="19">
        <f t="shared" si="45"/>
        <v>386683.38631385524</v>
      </c>
      <c r="O181" s="19">
        <f>IF(N181&gt;0,N181*Mortgage!$B$4/26,0)</f>
        <v>743.62189675741388</v>
      </c>
      <c r="P181" s="19">
        <f>IF(O181&gt;0,Mortgage!$B$38-O181,0)</f>
        <v>-0.68916124789177502</v>
      </c>
      <c r="Q181" s="20">
        <f>IF(P181&gt;0,IF(Mortgage!$G$2 = "n", 0,Mortgage!$G$4-Mortgage!$B$38),0)</f>
        <v>0</v>
      </c>
      <c r="R181" s="20">
        <f t="shared" si="36"/>
        <v>742.9327355095221</v>
      </c>
      <c r="S181" s="20">
        <f t="shared" si="37"/>
        <v>-0.68916124789177502</v>
      </c>
      <c r="T181" s="19">
        <f t="shared" si="38"/>
        <v>386684.07547510311</v>
      </c>
      <c r="U181" s="19">
        <f t="shared" si="42"/>
        <v>119371.5283918206</v>
      </c>
      <c r="V181" s="19">
        <f t="shared" si="43"/>
        <v>-86684.075475101621</v>
      </c>
      <c r="W181" s="14">
        <v>179</v>
      </c>
      <c r="X181" s="15">
        <f t="shared" si="39"/>
        <v>7</v>
      </c>
      <c r="Y181" s="31"/>
    </row>
    <row r="182" spans="1:25" x14ac:dyDescent="0.25">
      <c r="A182" s="19">
        <f t="shared" si="44"/>
        <v>615568.9723861689</v>
      </c>
      <c r="B182" s="19">
        <f>IF(A182 &gt; 0,A182*Mortgage!$B$4/12,0)</f>
        <v>2564.8707182757039</v>
      </c>
      <c r="C182" s="19">
        <f>IF(B182 &gt; 0,Mortgage!$B$14-B182,0)</f>
        <v>-954.40584923928941</v>
      </c>
      <c r="D182" s="20">
        <f>IF(B182&gt;0,IF(Mortgage!$G$2 = "n", 0,Mortgage!$G$3-Mortgage!$B$19),0)</f>
        <v>-1550.4648690364145</v>
      </c>
      <c r="E182" s="20">
        <f t="shared" si="32"/>
        <v>60</v>
      </c>
      <c r="F182" s="20">
        <f t="shared" si="33"/>
        <v>-2504.8707182757039</v>
      </c>
      <c r="G182" s="19">
        <f t="shared" si="34"/>
        <v>618073.84310444468</v>
      </c>
      <c r="H182" s="19">
        <f t="shared" si="40"/>
        <v>328873.84310444514</v>
      </c>
      <c r="I182" s="19">
        <f t="shared" si="41"/>
        <v>-318073.84310444514</v>
      </c>
      <c r="J182" s="14">
        <v>180</v>
      </c>
      <c r="K182" s="15">
        <f t="shared" si="35"/>
        <v>15</v>
      </c>
      <c r="L182" s="31"/>
      <c r="N182" s="19">
        <f t="shared" si="45"/>
        <v>386684.07547510311</v>
      </c>
      <c r="O182" s="19">
        <f>IF(N182&gt;0,N182*Mortgage!$B$4/26,0)</f>
        <v>743.62322206750594</v>
      </c>
      <c r="P182" s="19">
        <f>IF(O182&gt;0,Mortgage!$B$38-O182,0)</f>
        <v>-0.69048655798383152</v>
      </c>
      <c r="Q182" s="20">
        <f>IF(P182&gt;0,IF(Mortgage!$G$2 = "n", 0,Mortgage!$G$4-Mortgage!$B$38),0)</f>
        <v>0</v>
      </c>
      <c r="R182" s="20">
        <f t="shared" si="36"/>
        <v>742.9327355095221</v>
      </c>
      <c r="S182" s="20">
        <f t="shared" si="37"/>
        <v>-0.69048655798383152</v>
      </c>
      <c r="T182" s="19">
        <f t="shared" si="38"/>
        <v>386684.76596166106</v>
      </c>
      <c r="U182" s="19">
        <f t="shared" si="42"/>
        <v>120115.1516138881</v>
      </c>
      <c r="V182" s="19">
        <f t="shared" si="43"/>
        <v>-86684.765961659607</v>
      </c>
      <c r="W182" s="14">
        <v>180</v>
      </c>
      <c r="X182" s="15">
        <f t="shared" si="39"/>
        <v>7</v>
      </c>
      <c r="Y182" s="31"/>
    </row>
    <row r="183" spans="1:25" x14ac:dyDescent="0.25">
      <c r="A183" s="19">
        <f t="shared" si="44"/>
        <v>618073.84310444468</v>
      </c>
      <c r="B183" s="19">
        <f>IF(A183 &gt; 0,A183*Mortgage!$B$4/12,0)</f>
        <v>2575.3076796018527</v>
      </c>
      <c r="C183" s="19">
        <f>IF(B183 &gt; 0,Mortgage!$B$14-B183,0)</f>
        <v>-964.84281056543819</v>
      </c>
      <c r="D183" s="20">
        <f>IF(B183&gt;0,IF(Mortgage!$G$2 = "n", 0,Mortgage!$G$3-Mortgage!$B$19),0)</f>
        <v>-1550.4648690364145</v>
      </c>
      <c r="E183" s="20">
        <f t="shared" si="32"/>
        <v>60</v>
      </c>
      <c r="F183" s="20">
        <f t="shared" si="33"/>
        <v>-2515.3076796018527</v>
      </c>
      <c r="G183" s="19">
        <f t="shared" si="34"/>
        <v>620589.15078404662</v>
      </c>
      <c r="H183" s="19">
        <f t="shared" si="40"/>
        <v>331449.15078404697</v>
      </c>
      <c r="I183" s="19">
        <f t="shared" si="41"/>
        <v>-320589.15078404697</v>
      </c>
      <c r="J183" s="14">
        <v>181</v>
      </c>
      <c r="K183" s="15">
        <f t="shared" si="35"/>
        <v>16</v>
      </c>
      <c r="L183" s="30"/>
      <c r="N183" s="19">
        <f t="shared" si="45"/>
        <v>386684.76596166106</v>
      </c>
      <c r="O183" s="19">
        <f>IF(N183&gt;0,N183*Mortgage!$B$4/26,0)</f>
        <v>743.62454992627136</v>
      </c>
      <c r="P183" s="19">
        <f>IF(O183&gt;0,Mortgage!$B$38-O183,0)</f>
        <v>-0.69181441674925281</v>
      </c>
      <c r="Q183" s="20">
        <f>IF(P183&gt;0,IF(Mortgage!$G$2 = "n", 0,Mortgage!$G$4-Mortgage!$B$38),0)</f>
        <v>0</v>
      </c>
      <c r="R183" s="20">
        <f t="shared" si="36"/>
        <v>742.9327355095221</v>
      </c>
      <c r="S183" s="20">
        <f t="shared" si="37"/>
        <v>-0.69181441674925281</v>
      </c>
      <c r="T183" s="19">
        <f t="shared" si="38"/>
        <v>386685.45777607779</v>
      </c>
      <c r="U183" s="19">
        <f t="shared" si="42"/>
        <v>120858.77616381437</v>
      </c>
      <c r="V183" s="19">
        <f t="shared" si="43"/>
        <v>-86685.45777607635</v>
      </c>
      <c r="W183" s="14">
        <v>181</v>
      </c>
      <c r="X183" s="15">
        <f t="shared" si="39"/>
        <v>7</v>
      </c>
      <c r="Y183" s="31"/>
    </row>
    <row r="184" spans="1:25" x14ac:dyDescent="0.25">
      <c r="A184" s="19">
        <f t="shared" si="44"/>
        <v>620589.15078404662</v>
      </c>
      <c r="B184" s="19">
        <f>IF(A184 &gt; 0,A184*Mortgage!$B$4/12,0)</f>
        <v>2585.7881282668609</v>
      </c>
      <c r="C184" s="19">
        <f>IF(B184 &gt; 0,Mortgage!$B$14-B184,0)</f>
        <v>-975.32325923044641</v>
      </c>
      <c r="D184" s="20">
        <f>IF(B184&gt;0,IF(Mortgage!$G$2 = "n", 0,Mortgage!$G$3-Mortgage!$B$19),0)</f>
        <v>-1550.4648690364145</v>
      </c>
      <c r="E184" s="20">
        <f t="shared" si="32"/>
        <v>60</v>
      </c>
      <c r="F184" s="20">
        <f t="shared" si="33"/>
        <v>-2525.7881282668609</v>
      </c>
      <c r="G184" s="19">
        <f t="shared" si="34"/>
        <v>623114.93891231355</v>
      </c>
      <c r="H184" s="19">
        <f t="shared" si="40"/>
        <v>334034.93891231384</v>
      </c>
      <c r="I184" s="19">
        <f t="shared" si="41"/>
        <v>-323114.93891231384</v>
      </c>
      <c r="J184" s="14">
        <v>182</v>
      </c>
      <c r="K184" s="15">
        <f t="shared" si="35"/>
        <v>16</v>
      </c>
      <c r="L184" s="30"/>
      <c r="N184" s="19">
        <f t="shared" si="45"/>
        <v>386685.45777607779</v>
      </c>
      <c r="O184" s="19">
        <f>IF(N184&gt;0,N184*Mortgage!$B$4/26,0)</f>
        <v>743.62588033861118</v>
      </c>
      <c r="P184" s="19">
        <f>IF(O184&gt;0,Mortgage!$B$38-O184,0)</f>
        <v>-0.69314482908907848</v>
      </c>
      <c r="Q184" s="20">
        <f>IF(P184&gt;0,IF(Mortgage!$G$2 = "n", 0,Mortgage!$G$4-Mortgage!$B$38),0)</f>
        <v>0</v>
      </c>
      <c r="R184" s="20">
        <f t="shared" si="36"/>
        <v>742.9327355095221</v>
      </c>
      <c r="S184" s="20">
        <f t="shared" si="37"/>
        <v>-0.69314482908907848</v>
      </c>
      <c r="T184" s="19">
        <f t="shared" si="38"/>
        <v>386686.15092090686</v>
      </c>
      <c r="U184" s="19">
        <f t="shared" si="42"/>
        <v>121602.40204415299</v>
      </c>
      <c r="V184" s="19">
        <f t="shared" si="43"/>
        <v>-86686.150920905435</v>
      </c>
      <c r="W184" s="14">
        <v>182</v>
      </c>
      <c r="X184" s="15">
        <f t="shared" si="39"/>
        <v>7</v>
      </c>
      <c r="Y184" s="31"/>
    </row>
    <row r="185" spans="1:25" x14ac:dyDescent="0.25">
      <c r="A185" s="19">
        <f t="shared" si="44"/>
        <v>623114.93891231355</v>
      </c>
      <c r="B185" s="19">
        <f>IF(A185 &gt; 0,A185*Mortgage!$B$4/12,0)</f>
        <v>2596.3122454679733</v>
      </c>
      <c r="C185" s="19">
        <f>IF(B185 &gt; 0,Mortgage!$B$14-B185,0)</f>
        <v>-985.84737643155881</v>
      </c>
      <c r="D185" s="20">
        <f>IF(B185&gt;0,IF(Mortgage!$G$2 = "n", 0,Mortgage!$G$3-Mortgage!$B$19),0)</f>
        <v>-1550.4648690364145</v>
      </c>
      <c r="E185" s="20">
        <f t="shared" si="32"/>
        <v>60</v>
      </c>
      <c r="F185" s="20">
        <f t="shared" si="33"/>
        <v>-2536.3122454679733</v>
      </c>
      <c r="G185" s="19">
        <f t="shared" si="34"/>
        <v>625651.25115778157</v>
      </c>
      <c r="H185" s="19">
        <f t="shared" si="40"/>
        <v>336631.25115778181</v>
      </c>
      <c r="I185" s="19">
        <f t="shared" si="41"/>
        <v>-325651.25115778181</v>
      </c>
      <c r="J185" s="14">
        <v>183</v>
      </c>
      <c r="K185" s="15">
        <f t="shared" si="35"/>
        <v>16</v>
      </c>
      <c r="L185" s="30"/>
      <c r="N185" s="19">
        <f t="shared" si="45"/>
        <v>386686.15092090686</v>
      </c>
      <c r="O185" s="19">
        <f>IF(N185&gt;0,N185*Mortgage!$B$4/26,0)</f>
        <v>743.62721330943634</v>
      </c>
      <c r="P185" s="19">
        <f>IF(O185&gt;0,Mortgage!$B$38-O185,0)</f>
        <v>-0.69447779991423886</v>
      </c>
      <c r="Q185" s="20">
        <f>IF(P185&gt;0,IF(Mortgage!$G$2 = "n", 0,Mortgage!$G$4-Mortgage!$B$38),0)</f>
        <v>0</v>
      </c>
      <c r="R185" s="20">
        <f t="shared" si="36"/>
        <v>742.9327355095221</v>
      </c>
      <c r="S185" s="20">
        <f t="shared" si="37"/>
        <v>-0.69447779991423886</v>
      </c>
      <c r="T185" s="19">
        <f t="shared" si="38"/>
        <v>386686.84539870679</v>
      </c>
      <c r="U185" s="19">
        <f t="shared" si="42"/>
        <v>122346.02925746242</v>
      </c>
      <c r="V185" s="19">
        <f t="shared" si="43"/>
        <v>-86686.845398705351</v>
      </c>
      <c r="W185" s="14">
        <v>183</v>
      </c>
      <c r="X185" s="15">
        <f t="shared" si="39"/>
        <v>8</v>
      </c>
      <c r="Y185" s="30"/>
    </row>
    <row r="186" spans="1:25" x14ac:dyDescent="0.25">
      <c r="A186" s="19">
        <f t="shared" si="44"/>
        <v>625651.25115778157</v>
      </c>
      <c r="B186" s="19">
        <f>IF(A186 &gt; 0,A186*Mortgage!$B$4/12,0)</f>
        <v>2606.8802131574234</v>
      </c>
      <c r="C186" s="19">
        <f>IF(B186 &gt; 0,Mortgage!$B$14-B186,0)</f>
        <v>-996.41534412100896</v>
      </c>
      <c r="D186" s="20">
        <f>IF(B186&gt;0,IF(Mortgage!$G$2 = "n", 0,Mortgage!$G$3-Mortgage!$B$19),0)</f>
        <v>-1550.4648690364145</v>
      </c>
      <c r="E186" s="20">
        <f t="shared" si="32"/>
        <v>60</v>
      </c>
      <c r="F186" s="20">
        <f t="shared" si="33"/>
        <v>-2546.8802131574234</v>
      </c>
      <c r="G186" s="19">
        <f t="shared" si="34"/>
        <v>628198.13137093908</v>
      </c>
      <c r="H186" s="19">
        <f t="shared" si="40"/>
        <v>339238.13137093926</v>
      </c>
      <c r="I186" s="19">
        <f t="shared" si="41"/>
        <v>-328198.13137093926</v>
      </c>
      <c r="J186" s="14">
        <v>184</v>
      </c>
      <c r="K186" s="15">
        <f t="shared" si="35"/>
        <v>16</v>
      </c>
      <c r="L186" s="30"/>
      <c r="N186" s="19">
        <f t="shared" si="45"/>
        <v>386686.84539870679</v>
      </c>
      <c r="O186" s="19">
        <f>IF(N186&gt;0,N186*Mortgage!$B$4/26,0)</f>
        <v>743.62854884366686</v>
      </c>
      <c r="P186" s="19">
        <f>IF(O186&gt;0,Mortgage!$B$38-O186,0)</f>
        <v>-0.69581333414475921</v>
      </c>
      <c r="Q186" s="20">
        <f>IF(P186&gt;0,IF(Mortgage!$G$2 = "n", 0,Mortgage!$G$4-Mortgage!$B$38),0)</f>
        <v>0</v>
      </c>
      <c r="R186" s="20">
        <f t="shared" si="36"/>
        <v>742.9327355095221</v>
      </c>
      <c r="S186" s="20">
        <f t="shared" si="37"/>
        <v>-0.69581333414475921</v>
      </c>
      <c r="T186" s="19">
        <f t="shared" si="38"/>
        <v>386687.54121204093</v>
      </c>
      <c r="U186" s="19">
        <f t="shared" si="42"/>
        <v>123089.65780630609</v>
      </c>
      <c r="V186" s="19">
        <f t="shared" si="43"/>
        <v>-86687.54121203949</v>
      </c>
      <c r="W186" s="14">
        <v>184</v>
      </c>
      <c r="X186" s="15">
        <f t="shared" si="39"/>
        <v>8</v>
      </c>
      <c r="Y186" s="30"/>
    </row>
    <row r="187" spans="1:25" x14ac:dyDescent="0.25">
      <c r="A187" s="19">
        <f t="shared" si="44"/>
        <v>628198.13137093908</v>
      </c>
      <c r="B187" s="19">
        <f>IF(A187 &gt; 0,A187*Mortgage!$B$4/12,0)</f>
        <v>2617.4922140455797</v>
      </c>
      <c r="C187" s="19">
        <f>IF(B187 &gt; 0,Mortgage!$B$14-B187,0)</f>
        <v>-1007.0273450091652</v>
      </c>
      <c r="D187" s="20">
        <f>IF(B187&gt;0,IF(Mortgage!$G$2 = "n", 0,Mortgage!$G$3-Mortgage!$B$19),0)</f>
        <v>-1550.4648690364145</v>
      </c>
      <c r="E187" s="20">
        <f t="shared" si="32"/>
        <v>60</v>
      </c>
      <c r="F187" s="20">
        <f t="shared" si="33"/>
        <v>-2557.4922140455797</v>
      </c>
      <c r="G187" s="19">
        <f t="shared" si="34"/>
        <v>630755.62358498469</v>
      </c>
      <c r="H187" s="19">
        <f t="shared" si="40"/>
        <v>341855.62358498486</v>
      </c>
      <c r="I187" s="19">
        <f t="shared" si="41"/>
        <v>-330755.62358498486</v>
      </c>
      <c r="J187" s="14">
        <v>185</v>
      </c>
      <c r="K187" s="15">
        <f t="shared" si="35"/>
        <v>16</v>
      </c>
      <c r="L187" s="30"/>
      <c r="N187" s="19">
        <f t="shared" si="45"/>
        <v>386687.54121204093</v>
      </c>
      <c r="O187" s="19">
        <f>IF(N187&gt;0,N187*Mortgage!$B$4/26,0)</f>
        <v>743.62988694623266</v>
      </c>
      <c r="P187" s="19">
        <f>IF(O187&gt;0,Mortgage!$B$38-O187,0)</f>
        <v>-0.69715143671055557</v>
      </c>
      <c r="Q187" s="20">
        <f>IF(P187&gt;0,IF(Mortgage!$G$2 = "n", 0,Mortgage!$G$4-Mortgage!$B$38),0)</f>
        <v>0</v>
      </c>
      <c r="R187" s="20">
        <f t="shared" si="36"/>
        <v>742.9327355095221</v>
      </c>
      <c r="S187" s="20">
        <f t="shared" si="37"/>
        <v>-0.69715143671055557</v>
      </c>
      <c r="T187" s="19">
        <f t="shared" si="38"/>
        <v>386688.23836347763</v>
      </c>
      <c r="U187" s="19">
        <f t="shared" si="42"/>
        <v>123833.28769325232</v>
      </c>
      <c r="V187" s="19">
        <f t="shared" si="43"/>
        <v>-86688.238363476208</v>
      </c>
      <c r="W187" s="14">
        <v>185</v>
      </c>
      <c r="X187" s="15">
        <f t="shared" si="39"/>
        <v>8</v>
      </c>
      <c r="Y187" s="30"/>
    </row>
    <row r="188" spans="1:25" x14ac:dyDescent="0.25">
      <c r="A188" s="19">
        <f t="shared" si="44"/>
        <v>630755.62358498469</v>
      </c>
      <c r="B188" s="19">
        <f>IF(A188 &gt; 0,A188*Mortgage!$B$4/12,0)</f>
        <v>2628.1484316041028</v>
      </c>
      <c r="C188" s="19">
        <f>IF(B188 &gt; 0,Mortgage!$B$14-B188,0)</f>
        <v>-1017.6835625676883</v>
      </c>
      <c r="D188" s="20">
        <f>IF(B188&gt;0,IF(Mortgage!$G$2 = "n", 0,Mortgage!$G$3-Mortgage!$B$19),0)</f>
        <v>-1550.4648690364145</v>
      </c>
      <c r="E188" s="20">
        <f t="shared" si="32"/>
        <v>60</v>
      </c>
      <c r="F188" s="20">
        <f t="shared" si="33"/>
        <v>-2568.1484316041028</v>
      </c>
      <c r="G188" s="19">
        <f t="shared" si="34"/>
        <v>633323.77201658883</v>
      </c>
      <c r="H188" s="19">
        <f t="shared" si="40"/>
        <v>344483.77201658895</v>
      </c>
      <c r="I188" s="19">
        <f t="shared" si="41"/>
        <v>-333323.77201658895</v>
      </c>
      <c r="J188" s="14">
        <v>186</v>
      </c>
      <c r="K188" s="15">
        <f t="shared" si="35"/>
        <v>16</v>
      </c>
      <c r="L188" s="30"/>
      <c r="N188" s="19">
        <f t="shared" si="45"/>
        <v>386688.23836347763</v>
      </c>
      <c r="O188" s="19">
        <f>IF(N188&gt;0,N188*Mortgage!$B$4/26,0)</f>
        <v>743.6312276220724</v>
      </c>
      <c r="P188" s="19">
        <f>IF(O188&gt;0,Mortgage!$B$38-O188,0)</f>
        <v>-0.69849211255029786</v>
      </c>
      <c r="Q188" s="20">
        <f>IF(P188&gt;0,IF(Mortgage!$G$2 = "n", 0,Mortgage!$G$4-Mortgage!$B$38),0)</f>
        <v>0</v>
      </c>
      <c r="R188" s="20">
        <f t="shared" si="36"/>
        <v>742.9327355095221</v>
      </c>
      <c r="S188" s="20">
        <f t="shared" si="37"/>
        <v>-0.69849211255029786</v>
      </c>
      <c r="T188" s="19">
        <f t="shared" si="38"/>
        <v>386688.9368555902</v>
      </c>
      <c r="U188" s="19">
        <f t="shared" si="42"/>
        <v>124576.91892087439</v>
      </c>
      <c r="V188" s="19">
        <f t="shared" si="43"/>
        <v>-86688.936855588763</v>
      </c>
      <c r="W188" s="14">
        <v>186</v>
      </c>
      <c r="X188" s="15">
        <f t="shared" si="39"/>
        <v>8</v>
      </c>
      <c r="Y188" s="30"/>
    </row>
    <row r="189" spans="1:25" x14ac:dyDescent="0.25">
      <c r="A189" s="19">
        <f t="shared" si="44"/>
        <v>633323.77201658883</v>
      </c>
      <c r="B189" s="19">
        <f>IF(A189 &gt; 0,A189*Mortgage!$B$4/12,0)</f>
        <v>2638.84905006912</v>
      </c>
      <c r="C189" s="19">
        <f>IF(B189 &gt; 0,Mortgage!$B$14-B189,0)</f>
        <v>-1028.3841810327056</v>
      </c>
      <c r="D189" s="20">
        <f>IF(B189&gt;0,IF(Mortgage!$G$2 = "n", 0,Mortgage!$G$3-Mortgage!$B$19),0)</f>
        <v>-1550.4648690364145</v>
      </c>
      <c r="E189" s="20">
        <f t="shared" si="32"/>
        <v>60</v>
      </c>
      <c r="F189" s="20">
        <f t="shared" si="33"/>
        <v>-2578.84905006912</v>
      </c>
      <c r="G189" s="19">
        <f t="shared" si="34"/>
        <v>635902.62106665794</v>
      </c>
      <c r="H189" s="19">
        <f t="shared" si="40"/>
        <v>347122.62106665806</v>
      </c>
      <c r="I189" s="19">
        <f t="shared" si="41"/>
        <v>-335902.62106665806</v>
      </c>
      <c r="J189" s="14">
        <v>187</v>
      </c>
      <c r="K189" s="15">
        <f t="shared" si="35"/>
        <v>16</v>
      </c>
      <c r="L189" s="31"/>
      <c r="N189" s="19">
        <f t="shared" si="45"/>
        <v>386688.9368555902</v>
      </c>
      <c r="O189" s="19">
        <f>IF(N189&gt;0,N189*Mortgage!$B$4/26,0)</f>
        <v>743.63257087613499</v>
      </c>
      <c r="P189" s="19">
        <f>IF(O189&gt;0,Mortgage!$B$38-O189,0)</f>
        <v>-0.69983536661288781</v>
      </c>
      <c r="Q189" s="20">
        <f>IF(P189&gt;0,IF(Mortgage!$G$2 = "n", 0,Mortgage!$G$4-Mortgage!$B$38),0)</f>
        <v>0</v>
      </c>
      <c r="R189" s="20">
        <f t="shared" si="36"/>
        <v>742.9327355095221</v>
      </c>
      <c r="S189" s="20">
        <f t="shared" si="37"/>
        <v>-0.69983536661288781</v>
      </c>
      <c r="T189" s="19">
        <f t="shared" si="38"/>
        <v>386689.63669095683</v>
      </c>
      <c r="U189" s="19">
        <f t="shared" si="42"/>
        <v>125320.55149175052</v>
      </c>
      <c r="V189" s="19">
        <f t="shared" si="43"/>
        <v>-86689.636690955376</v>
      </c>
      <c r="W189" s="14">
        <v>187</v>
      </c>
      <c r="X189" s="15">
        <f t="shared" si="39"/>
        <v>8</v>
      </c>
      <c r="Y189" s="30"/>
    </row>
    <row r="190" spans="1:25" x14ac:dyDescent="0.25">
      <c r="A190" s="19">
        <f t="shared" si="44"/>
        <v>635902.62106665794</v>
      </c>
      <c r="B190" s="19">
        <f>IF(A190 &gt; 0,A190*Mortgage!$B$4/12,0)</f>
        <v>2649.5942544444083</v>
      </c>
      <c r="C190" s="19">
        <f>IF(B190 &gt; 0,Mortgage!$B$14-B190,0)</f>
        <v>-1039.1293854079938</v>
      </c>
      <c r="D190" s="20">
        <f>IF(B190&gt;0,IF(Mortgage!$G$2 = "n", 0,Mortgage!$G$3-Mortgage!$B$19),0)</f>
        <v>-1550.4648690364145</v>
      </c>
      <c r="E190" s="20">
        <f t="shared" si="32"/>
        <v>60</v>
      </c>
      <c r="F190" s="20">
        <f t="shared" si="33"/>
        <v>-2589.5942544444083</v>
      </c>
      <c r="G190" s="19">
        <f t="shared" si="34"/>
        <v>638492.21532110241</v>
      </c>
      <c r="H190" s="19">
        <f t="shared" si="40"/>
        <v>349772.21532110247</v>
      </c>
      <c r="I190" s="19">
        <f t="shared" si="41"/>
        <v>-338492.21532110247</v>
      </c>
      <c r="J190" s="14">
        <v>188</v>
      </c>
      <c r="K190" s="15">
        <f t="shared" si="35"/>
        <v>16</v>
      </c>
      <c r="L190" s="31"/>
      <c r="N190" s="19">
        <f t="shared" si="45"/>
        <v>386689.63669095683</v>
      </c>
      <c r="O190" s="19">
        <f>IF(N190&gt;0,N190*Mortgage!$B$4/26,0)</f>
        <v>743.63391671337854</v>
      </c>
      <c r="P190" s="19">
        <f>IF(O190&gt;0,Mortgage!$B$38-O190,0)</f>
        <v>-0.70118120385643579</v>
      </c>
      <c r="Q190" s="20">
        <f>IF(P190&gt;0,IF(Mortgage!$G$2 = "n", 0,Mortgage!$G$4-Mortgage!$B$38),0)</f>
        <v>0</v>
      </c>
      <c r="R190" s="20">
        <f t="shared" si="36"/>
        <v>742.9327355095221</v>
      </c>
      <c r="S190" s="20">
        <f t="shared" si="37"/>
        <v>-0.70118120385643579</v>
      </c>
      <c r="T190" s="19">
        <f t="shared" si="38"/>
        <v>386690.33787216072</v>
      </c>
      <c r="U190" s="19">
        <f t="shared" si="42"/>
        <v>126064.18540846391</v>
      </c>
      <c r="V190" s="19">
        <f t="shared" si="43"/>
        <v>-86690.337872159231</v>
      </c>
      <c r="W190" s="14">
        <v>188</v>
      </c>
      <c r="X190" s="15">
        <f t="shared" si="39"/>
        <v>8</v>
      </c>
      <c r="Y190" s="30"/>
    </row>
    <row r="191" spans="1:25" x14ac:dyDescent="0.25">
      <c r="A191" s="19">
        <f t="shared" si="44"/>
        <v>638492.21532110241</v>
      </c>
      <c r="B191" s="19">
        <f>IF(A191 &gt; 0,A191*Mortgage!$B$4/12,0)</f>
        <v>2660.3842305045932</v>
      </c>
      <c r="C191" s="19">
        <f>IF(B191 &gt; 0,Mortgage!$B$14-B191,0)</f>
        <v>-1049.9193614681787</v>
      </c>
      <c r="D191" s="20">
        <f>IF(B191&gt;0,IF(Mortgage!$G$2 = "n", 0,Mortgage!$G$3-Mortgage!$B$19),0)</f>
        <v>-1550.4648690364145</v>
      </c>
      <c r="E191" s="20">
        <f t="shared" si="32"/>
        <v>60</v>
      </c>
      <c r="F191" s="20">
        <f t="shared" si="33"/>
        <v>-2600.3842305045932</v>
      </c>
      <c r="G191" s="19">
        <f t="shared" si="34"/>
        <v>641092.59955160704</v>
      </c>
      <c r="H191" s="19">
        <f t="shared" si="40"/>
        <v>352432.59955160704</v>
      </c>
      <c r="I191" s="19">
        <f t="shared" si="41"/>
        <v>-341092.59955160704</v>
      </c>
      <c r="J191" s="14">
        <v>189</v>
      </c>
      <c r="K191" s="15">
        <f t="shared" si="35"/>
        <v>16</v>
      </c>
      <c r="L191" s="31"/>
      <c r="N191" s="19">
        <f t="shared" si="45"/>
        <v>386690.33787216072</v>
      </c>
      <c r="O191" s="19">
        <f>IF(N191&gt;0,N191*Mortgage!$B$4/26,0)</f>
        <v>743.63526513877071</v>
      </c>
      <c r="P191" s="19">
        <f>IF(O191&gt;0,Mortgage!$B$38-O191,0)</f>
        <v>-0.70252962924860185</v>
      </c>
      <c r="Q191" s="20">
        <f>IF(P191&gt;0,IF(Mortgage!$G$2 = "n", 0,Mortgage!$G$4-Mortgage!$B$38),0)</f>
        <v>0</v>
      </c>
      <c r="R191" s="20">
        <f t="shared" si="36"/>
        <v>742.9327355095221</v>
      </c>
      <c r="S191" s="20">
        <f t="shared" si="37"/>
        <v>-0.70252962924860185</v>
      </c>
      <c r="T191" s="19">
        <f t="shared" si="38"/>
        <v>386691.04040178994</v>
      </c>
      <c r="U191" s="19">
        <f t="shared" si="42"/>
        <v>126807.82067360268</v>
      </c>
      <c r="V191" s="19">
        <f t="shared" si="43"/>
        <v>-86691.040401788487</v>
      </c>
      <c r="W191" s="14">
        <v>189</v>
      </c>
      <c r="X191" s="15">
        <f t="shared" si="39"/>
        <v>8</v>
      </c>
      <c r="Y191" s="30"/>
    </row>
    <row r="192" spans="1:25" x14ac:dyDescent="0.25">
      <c r="A192" s="19">
        <f t="shared" si="44"/>
        <v>641092.59955160704</v>
      </c>
      <c r="B192" s="19">
        <f>IF(A192 &gt; 0,A192*Mortgage!$B$4/12,0)</f>
        <v>2671.2191647983627</v>
      </c>
      <c r="C192" s="19">
        <f>IF(B192 &gt; 0,Mortgage!$B$14-B192,0)</f>
        <v>-1060.7542957619482</v>
      </c>
      <c r="D192" s="20">
        <f>IF(B192&gt;0,IF(Mortgage!$G$2 = "n", 0,Mortgage!$G$3-Mortgage!$B$19),0)</f>
        <v>-1550.4648690364145</v>
      </c>
      <c r="E192" s="20">
        <f t="shared" si="32"/>
        <v>60</v>
      </c>
      <c r="F192" s="20">
        <f t="shared" si="33"/>
        <v>-2611.2191647983627</v>
      </c>
      <c r="G192" s="19">
        <f t="shared" si="34"/>
        <v>643703.81871640543</v>
      </c>
      <c r="H192" s="19">
        <f t="shared" si="40"/>
        <v>355103.81871640543</v>
      </c>
      <c r="I192" s="19">
        <f t="shared" si="41"/>
        <v>-343703.81871640543</v>
      </c>
      <c r="J192" s="14">
        <v>190</v>
      </c>
      <c r="K192" s="15">
        <f t="shared" si="35"/>
        <v>16</v>
      </c>
      <c r="L192" s="31"/>
      <c r="N192" s="19">
        <f t="shared" si="45"/>
        <v>386691.04040178994</v>
      </c>
      <c r="O192" s="19">
        <f>IF(N192&gt;0,N192*Mortgage!$B$4/26,0)</f>
        <v>743.63661615728836</v>
      </c>
      <c r="P192" s="19">
        <f>IF(O192&gt;0,Mortgage!$B$38-O192,0)</f>
        <v>-0.7038806477662547</v>
      </c>
      <c r="Q192" s="20">
        <f>IF(P192&gt;0,IF(Mortgage!$G$2 = "n", 0,Mortgage!$G$4-Mortgage!$B$38),0)</f>
        <v>0</v>
      </c>
      <c r="R192" s="20">
        <f t="shared" si="36"/>
        <v>742.9327355095221</v>
      </c>
      <c r="S192" s="20">
        <f t="shared" si="37"/>
        <v>-0.7038806477662547</v>
      </c>
      <c r="T192" s="19">
        <f t="shared" si="38"/>
        <v>386691.74428243772</v>
      </c>
      <c r="U192" s="19">
        <f t="shared" si="42"/>
        <v>127551.45728975997</v>
      </c>
      <c r="V192" s="19">
        <f t="shared" si="43"/>
        <v>-86691.744282436252</v>
      </c>
      <c r="W192" s="14">
        <v>190</v>
      </c>
      <c r="X192" s="15">
        <f t="shared" si="39"/>
        <v>8</v>
      </c>
      <c r="Y192" s="30"/>
    </row>
    <row r="193" spans="1:25" x14ac:dyDescent="0.25">
      <c r="A193" s="19">
        <f t="shared" si="44"/>
        <v>643703.81871640543</v>
      </c>
      <c r="B193" s="19">
        <f>IF(A193 &gt; 0,A193*Mortgage!$B$4/12,0)</f>
        <v>2682.0992446516893</v>
      </c>
      <c r="C193" s="19">
        <f>IF(B193 &gt; 0,Mortgage!$B$14-B193,0)</f>
        <v>-1071.6343756152748</v>
      </c>
      <c r="D193" s="20">
        <f>IF(B193&gt;0,IF(Mortgage!$G$2 = "n", 0,Mortgage!$G$3-Mortgage!$B$19),0)</f>
        <v>-1550.4648690364145</v>
      </c>
      <c r="E193" s="20">
        <f t="shared" si="32"/>
        <v>60</v>
      </c>
      <c r="F193" s="20">
        <f t="shared" si="33"/>
        <v>-2622.0992446516893</v>
      </c>
      <c r="G193" s="19">
        <f t="shared" si="34"/>
        <v>646325.91796105716</v>
      </c>
      <c r="H193" s="19">
        <f t="shared" si="40"/>
        <v>357785.9179610571</v>
      </c>
      <c r="I193" s="19">
        <f t="shared" si="41"/>
        <v>-346325.9179610571</v>
      </c>
      <c r="J193" s="14">
        <v>191</v>
      </c>
      <c r="K193" s="15">
        <f t="shared" si="35"/>
        <v>16</v>
      </c>
      <c r="L193" s="31"/>
      <c r="N193" s="19">
        <f t="shared" si="45"/>
        <v>386691.74428243772</v>
      </c>
      <c r="O193" s="19">
        <f>IF(N193&gt;0,N193*Mortgage!$B$4/26,0)</f>
        <v>743.63796977391871</v>
      </c>
      <c r="P193" s="19">
        <f>IF(O193&gt;0,Mortgage!$B$38-O193,0)</f>
        <v>-0.70523426439660852</v>
      </c>
      <c r="Q193" s="20">
        <f>IF(P193&gt;0,IF(Mortgage!$G$2 = "n", 0,Mortgage!$G$4-Mortgage!$B$38),0)</f>
        <v>0</v>
      </c>
      <c r="R193" s="20">
        <f t="shared" si="36"/>
        <v>742.9327355095221</v>
      </c>
      <c r="S193" s="20">
        <f t="shared" si="37"/>
        <v>-0.70523426439660852</v>
      </c>
      <c r="T193" s="19">
        <f t="shared" si="38"/>
        <v>386692.44951670209</v>
      </c>
      <c r="U193" s="19">
        <f t="shared" si="42"/>
        <v>128295.09525953389</v>
      </c>
      <c r="V193" s="19">
        <f t="shared" si="43"/>
        <v>-86692.449516700653</v>
      </c>
      <c r="W193" s="14">
        <v>191</v>
      </c>
      <c r="X193" s="15">
        <f t="shared" si="39"/>
        <v>8</v>
      </c>
      <c r="Y193" s="30"/>
    </row>
    <row r="194" spans="1:25" x14ac:dyDescent="0.25">
      <c r="A194" s="19">
        <f t="shared" si="44"/>
        <v>646325.91796105716</v>
      </c>
      <c r="B194" s="19">
        <f>IF(A194 &gt; 0,A194*Mortgage!$B$4/12,0)</f>
        <v>2693.0246581710717</v>
      </c>
      <c r="C194" s="19">
        <f>IF(B194 &gt; 0,Mortgage!$B$14-B194,0)</f>
        <v>-1082.5597891346572</v>
      </c>
      <c r="D194" s="20">
        <f>IF(B194&gt;0,IF(Mortgage!$G$2 = "n", 0,Mortgage!$G$3-Mortgage!$B$19),0)</f>
        <v>-1550.4648690364145</v>
      </c>
      <c r="E194" s="20">
        <f t="shared" si="32"/>
        <v>60</v>
      </c>
      <c r="F194" s="20">
        <f t="shared" si="33"/>
        <v>-2633.0246581710717</v>
      </c>
      <c r="G194" s="19">
        <f t="shared" si="34"/>
        <v>648958.94261922827</v>
      </c>
      <c r="H194" s="19">
        <f t="shared" si="40"/>
        <v>360478.94261922815</v>
      </c>
      <c r="I194" s="19">
        <f t="shared" si="41"/>
        <v>-348958.94261922815</v>
      </c>
      <c r="J194" s="14">
        <v>192</v>
      </c>
      <c r="K194" s="15">
        <f t="shared" si="35"/>
        <v>16</v>
      </c>
      <c r="L194" s="31"/>
      <c r="N194" s="19">
        <f t="shared" si="45"/>
        <v>386692.44951670209</v>
      </c>
      <c r="O194" s="19">
        <f>IF(N194&gt;0,N194*Mortgage!$B$4/26,0)</f>
        <v>743.63932599365785</v>
      </c>
      <c r="P194" s="19">
        <f>IF(O194&gt;0,Mortgage!$B$38-O194,0)</f>
        <v>-0.7065904841357451</v>
      </c>
      <c r="Q194" s="20">
        <f>IF(P194&gt;0,IF(Mortgage!$G$2 = "n", 0,Mortgage!$G$4-Mortgage!$B$38),0)</f>
        <v>0</v>
      </c>
      <c r="R194" s="20">
        <f t="shared" si="36"/>
        <v>742.9327355095221</v>
      </c>
      <c r="S194" s="20">
        <f t="shared" si="37"/>
        <v>-0.7065904841357451</v>
      </c>
      <c r="T194" s="19">
        <f t="shared" si="38"/>
        <v>386693.15610718622</v>
      </c>
      <c r="U194" s="19">
        <f t="shared" si="42"/>
        <v>129038.73458552755</v>
      </c>
      <c r="V194" s="19">
        <f t="shared" si="43"/>
        <v>-86693.156107184783</v>
      </c>
      <c r="W194" s="14">
        <v>192</v>
      </c>
      <c r="X194" s="15">
        <f t="shared" si="39"/>
        <v>8</v>
      </c>
      <c r="Y194" s="30"/>
    </row>
    <row r="195" spans="1:25" x14ac:dyDescent="0.25">
      <c r="A195" s="19">
        <f t="shared" si="44"/>
        <v>648958.94261922827</v>
      </c>
      <c r="B195" s="19">
        <f>IF(A195 &gt; 0,A195*Mortgage!$B$4/12,0)</f>
        <v>2703.9955942467845</v>
      </c>
      <c r="C195" s="19">
        <f>IF(B195 &gt; 0,Mortgage!$B$14-B195,0)</f>
        <v>-1093.5307252103701</v>
      </c>
      <c r="D195" s="20">
        <f>IF(B195&gt;0,IF(Mortgage!$G$2 = "n", 0,Mortgage!$G$3-Mortgage!$B$19),0)</f>
        <v>-1550.4648690364145</v>
      </c>
      <c r="E195" s="20">
        <f t="shared" si="32"/>
        <v>60</v>
      </c>
      <c r="F195" s="20">
        <f t="shared" si="33"/>
        <v>-2643.9955942467845</v>
      </c>
      <c r="G195" s="19">
        <f t="shared" si="34"/>
        <v>651602.93821347505</v>
      </c>
      <c r="H195" s="19">
        <f t="shared" si="40"/>
        <v>363182.93821347493</v>
      </c>
      <c r="I195" s="19">
        <f t="shared" si="41"/>
        <v>-351602.93821347493</v>
      </c>
      <c r="J195" s="14">
        <v>193</v>
      </c>
      <c r="K195" s="15">
        <f t="shared" si="35"/>
        <v>17</v>
      </c>
      <c r="L195" s="30"/>
      <c r="N195" s="19">
        <f t="shared" si="45"/>
        <v>386693.15610718622</v>
      </c>
      <c r="O195" s="19">
        <f>IF(N195&gt;0,N195*Mortgage!$B$4/26,0)</f>
        <v>743.64068482151197</v>
      </c>
      <c r="P195" s="19">
        <f>IF(O195&gt;0,Mortgage!$B$38-O195,0)</f>
        <v>-0.70794931198986433</v>
      </c>
      <c r="Q195" s="20">
        <f>IF(P195&gt;0,IF(Mortgage!$G$2 = "n", 0,Mortgage!$G$4-Mortgage!$B$38),0)</f>
        <v>0</v>
      </c>
      <c r="R195" s="20">
        <f t="shared" si="36"/>
        <v>742.9327355095221</v>
      </c>
      <c r="S195" s="20">
        <f t="shared" si="37"/>
        <v>-0.70794931198986433</v>
      </c>
      <c r="T195" s="19">
        <f t="shared" si="38"/>
        <v>386693.86405649822</v>
      </c>
      <c r="U195" s="19">
        <f t="shared" si="42"/>
        <v>129782.37527034906</v>
      </c>
      <c r="V195" s="19">
        <f t="shared" si="43"/>
        <v>-86693.864056496779</v>
      </c>
      <c r="W195" s="14">
        <v>193</v>
      </c>
      <c r="X195" s="15">
        <f t="shared" si="39"/>
        <v>8</v>
      </c>
      <c r="Y195" s="30"/>
    </row>
    <row r="196" spans="1:25" x14ac:dyDescent="0.25">
      <c r="A196" s="19">
        <f t="shared" si="44"/>
        <v>651602.93821347505</v>
      </c>
      <c r="B196" s="19">
        <f>IF(A196 &gt; 0,A196*Mortgage!$B$4/12,0)</f>
        <v>2715.0122425561462</v>
      </c>
      <c r="C196" s="19">
        <f>IF(B196 &gt; 0,Mortgage!$B$14-B196,0)</f>
        <v>-1104.5473735197318</v>
      </c>
      <c r="D196" s="20">
        <f>IF(B196&gt;0,IF(Mortgage!$G$2 = "n", 0,Mortgage!$G$3-Mortgage!$B$19),0)</f>
        <v>-1550.4648690364145</v>
      </c>
      <c r="E196" s="20">
        <f t="shared" ref="E196:E259" si="46">B196+C196+D196</f>
        <v>60</v>
      </c>
      <c r="F196" s="20">
        <f t="shared" ref="F196:F259" si="47">C196+D196</f>
        <v>-2655.0122425561462</v>
      </c>
      <c r="G196" s="19">
        <f t="shared" ref="G196:G259" si="48">IF(A196 &gt; 0,A196-C196-D196,0)</f>
        <v>654257.95045603125</v>
      </c>
      <c r="H196" s="19">
        <f t="shared" si="40"/>
        <v>365897.95045603107</v>
      </c>
      <c r="I196" s="19">
        <f t="shared" si="41"/>
        <v>-354257.95045603107</v>
      </c>
      <c r="J196" s="14">
        <v>194</v>
      </c>
      <c r="K196" s="15">
        <f t="shared" ref="K196:K259" si="49">ROUNDUP((J196/12),0)</f>
        <v>17</v>
      </c>
      <c r="L196" s="30"/>
      <c r="N196" s="19">
        <f t="shared" si="45"/>
        <v>386693.86405649822</v>
      </c>
      <c r="O196" s="19">
        <f>IF(N196&gt;0,N196*Mortgage!$B$4/26,0)</f>
        <v>743.64204626249659</v>
      </c>
      <c r="P196" s="19">
        <f>IF(O196&gt;0,Mortgage!$B$38-O196,0)</f>
        <v>-0.70931075297448842</v>
      </c>
      <c r="Q196" s="20">
        <f>IF(P196&gt;0,IF(Mortgage!$G$2 = "n", 0,Mortgage!$G$4-Mortgage!$B$38),0)</f>
        <v>0</v>
      </c>
      <c r="R196" s="20">
        <f t="shared" ref="R196:R259" si="50">O196+P196+Q196</f>
        <v>742.9327355095221</v>
      </c>
      <c r="S196" s="20">
        <f t="shared" ref="S196:S259" si="51">P196+Q196</f>
        <v>-0.70931075297448842</v>
      </c>
      <c r="T196" s="19">
        <f t="shared" ref="T196:T259" si="52">IF(N196&gt;0,N196-P196-Q196,0)</f>
        <v>386694.5733672512</v>
      </c>
      <c r="U196" s="19">
        <f t="shared" si="42"/>
        <v>130526.01731661156</v>
      </c>
      <c r="V196" s="19">
        <f t="shared" si="43"/>
        <v>-86694.573367249759</v>
      </c>
      <c r="W196" s="14">
        <v>194</v>
      </c>
      <c r="X196" s="15">
        <f t="shared" ref="X196:X259" si="53">ROUNDUP((W196/26),0)</f>
        <v>8</v>
      </c>
      <c r="Y196" s="30"/>
    </row>
    <row r="197" spans="1:25" x14ac:dyDescent="0.25">
      <c r="A197" s="19">
        <f t="shared" si="44"/>
        <v>654257.95045603125</v>
      </c>
      <c r="B197" s="19">
        <f>IF(A197 &gt; 0,A197*Mortgage!$B$4/12,0)</f>
        <v>2726.0747935667969</v>
      </c>
      <c r="C197" s="19">
        <f>IF(B197 &gt; 0,Mortgage!$B$14-B197,0)</f>
        <v>-1115.6099245303824</v>
      </c>
      <c r="D197" s="20">
        <f>IF(B197&gt;0,IF(Mortgage!$G$2 = "n", 0,Mortgage!$G$3-Mortgage!$B$19),0)</f>
        <v>-1550.4648690364145</v>
      </c>
      <c r="E197" s="20">
        <f t="shared" si="46"/>
        <v>60</v>
      </c>
      <c r="F197" s="20">
        <f t="shared" si="47"/>
        <v>-2666.0747935667969</v>
      </c>
      <c r="G197" s="19">
        <f t="shared" si="48"/>
        <v>656924.02524959808</v>
      </c>
      <c r="H197" s="19">
        <f t="shared" ref="H197:H260" si="54">IF(A197&gt;0,H196+B197,0)</f>
        <v>368624.02524959785</v>
      </c>
      <c r="I197" s="19">
        <f t="shared" ref="I197:I260" si="55">IF(B197&gt;0,I196+F197,0)</f>
        <v>-356924.02524959785</v>
      </c>
      <c r="J197" s="14">
        <v>195</v>
      </c>
      <c r="K197" s="15">
        <f t="shared" si="49"/>
        <v>17</v>
      </c>
      <c r="L197" s="30"/>
      <c r="N197" s="19">
        <f t="shared" si="45"/>
        <v>386694.5733672512</v>
      </c>
      <c r="O197" s="19">
        <f>IF(N197&gt;0,N197*Mortgage!$B$4/26,0)</f>
        <v>743.64341032163691</v>
      </c>
      <c r="P197" s="19">
        <f>IF(O197&gt;0,Mortgage!$B$38-O197,0)</f>
        <v>-0.71067481211480299</v>
      </c>
      <c r="Q197" s="20">
        <f>IF(P197&gt;0,IF(Mortgage!$G$2 = "n", 0,Mortgage!$G$4-Mortgage!$B$38),0)</f>
        <v>0</v>
      </c>
      <c r="R197" s="20">
        <f t="shared" si="50"/>
        <v>742.9327355095221</v>
      </c>
      <c r="S197" s="20">
        <f t="shared" si="51"/>
        <v>-0.71067481211480299</v>
      </c>
      <c r="T197" s="19">
        <f t="shared" si="52"/>
        <v>386695.28404206329</v>
      </c>
      <c r="U197" s="19">
        <f t="shared" ref="U197:U260" si="56">IF(N197&gt;0,U196+O197,0)</f>
        <v>131269.66072693319</v>
      </c>
      <c r="V197" s="19">
        <f t="shared" ref="V197:V260" si="57">IF(O197&gt;0,V196+S197,0)</f>
        <v>-86695.284042061874</v>
      </c>
      <c r="W197" s="14">
        <v>195</v>
      </c>
      <c r="X197" s="15">
        <f t="shared" si="53"/>
        <v>8</v>
      </c>
      <c r="Y197" s="30"/>
    </row>
    <row r="198" spans="1:25" x14ac:dyDescent="0.25">
      <c r="A198" s="19">
        <f t="shared" si="44"/>
        <v>656924.02524959808</v>
      </c>
      <c r="B198" s="19">
        <f>IF(A198 &gt; 0,A198*Mortgage!$B$4/12,0)</f>
        <v>2737.183438539992</v>
      </c>
      <c r="C198" s="19">
        <f>IF(B198 &gt; 0,Mortgage!$B$14-B198,0)</f>
        <v>-1126.7185695035776</v>
      </c>
      <c r="D198" s="20">
        <f>IF(B198&gt;0,IF(Mortgage!$G$2 = "n", 0,Mortgage!$G$3-Mortgage!$B$19),0)</f>
        <v>-1550.4648690364145</v>
      </c>
      <c r="E198" s="20">
        <f t="shared" si="46"/>
        <v>60</v>
      </c>
      <c r="F198" s="20">
        <f t="shared" si="47"/>
        <v>-2677.183438539992</v>
      </c>
      <c r="G198" s="19">
        <f t="shared" si="48"/>
        <v>659601.20868813817</v>
      </c>
      <c r="H198" s="19">
        <f t="shared" si="54"/>
        <v>371361.20868813782</v>
      </c>
      <c r="I198" s="19">
        <f t="shared" si="55"/>
        <v>-359601.20868813782</v>
      </c>
      <c r="J198" s="14">
        <v>196</v>
      </c>
      <c r="K198" s="15">
        <f t="shared" si="49"/>
        <v>17</v>
      </c>
      <c r="L198" s="30"/>
      <c r="N198" s="19">
        <f t="shared" si="45"/>
        <v>386695.28404206329</v>
      </c>
      <c r="O198" s="19">
        <f>IF(N198&gt;0,N198*Mortgage!$B$4/26,0)</f>
        <v>743.64477700396787</v>
      </c>
      <c r="P198" s="19">
        <f>IF(O198&gt;0,Mortgage!$B$38-O198,0)</f>
        <v>-0.7120414944457707</v>
      </c>
      <c r="Q198" s="20">
        <f>IF(P198&gt;0,IF(Mortgage!$G$2 = "n", 0,Mortgage!$G$4-Mortgage!$B$38),0)</f>
        <v>0</v>
      </c>
      <c r="R198" s="20">
        <f t="shared" si="50"/>
        <v>742.9327355095221</v>
      </c>
      <c r="S198" s="20">
        <f t="shared" si="51"/>
        <v>-0.7120414944457707</v>
      </c>
      <c r="T198" s="19">
        <f t="shared" si="52"/>
        <v>386695.99608355772</v>
      </c>
      <c r="U198" s="19">
        <f t="shared" si="56"/>
        <v>132013.30550393715</v>
      </c>
      <c r="V198" s="19">
        <f t="shared" si="57"/>
        <v>-86695.996083556325</v>
      </c>
      <c r="W198" s="14">
        <v>196</v>
      </c>
      <c r="X198" s="15">
        <f t="shared" si="53"/>
        <v>8</v>
      </c>
      <c r="Y198" s="31"/>
    </row>
    <row r="199" spans="1:25" x14ac:dyDescent="0.25">
      <c r="A199" s="19">
        <f t="shared" si="44"/>
        <v>659601.20868813817</v>
      </c>
      <c r="B199" s="19">
        <f>IF(A199 &gt; 0,A199*Mortgage!$B$4/12,0)</f>
        <v>2748.3383695339089</v>
      </c>
      <c r="C199" s="19">
        <f>IF(B199 &gt; 0,Mortgage!$B$14-B199,0)</f>
        <v>-1137.8735004974944</v>
      </c>
      <c r="D199" s="20">
        <f>IF(B199&gt;0,IF(Mortgage!$G$2 = "n", 0,Mortgage!$G$3-Mortgage!$B$19),0)</f>
        <v>-1550.4648690364145</v>
      </c>
      <c r="E199" s="20">
        <f t="shared" si="46"/>
        <v>60</v>
      </c>
      <c r="F199" s="20">
        <f t="shared" si="47"/>
        <v>-2688.3383695339089</v>
      </c>
      <c r="G199" s="19">
        <f t="shared" si="48"/>
        <v>662289.54705767217</v>
      </c>
      <c r="H199" s="19">
        <f t="shared" si="54"/>
        <v>374109.54705767171</v>
      </c>
      <c r="I199" s="19">
        <f t="shared" si="55"/>
        <v>-362289.54705767171</v>
      </c>
      <c r="J199" s="14">
        <v>197</v>
      </c>
      <c r="K199" s="15">
        <f t="shared" si="49"/>
        <v>17</v>
      </c>
      <c r="L199" s="30"/>
      <c r="N199" s="19">
        <f t="shared" si="45"/>
        <v>386695.99608355772</v>
      </c>
      <c r="O199" s="19">
        <f>IF(N199&gt;0,N199*Mortgage!$B$4/26,0)</f>
        <v>743.64614631453412</v>
      </c>
      <c r="P199" s="19">
        <f>IF(O199&gt;0,Mortgage!$B$38-O199,0)</f>
        <v>-0.71341080501201759</v>
      </c>
      <c r="Q199" s="20">
        <f>IF(P199&gt;0,IF(Mortgage!$G$2 = "n", 0,Mortgage!$G$4-Mortgage!$B$38),0)</f>
        <v>0</v>
      </c>
      <c r="R199" s="20">
        <f t="shared" si="50"/>
        <v>742.9327355095221</v>
      </c>
      <c r="S199" s="20">
        <f t="shared" si="51"/>
        <v>-0.71341080501201759</v>
      </c>
      <c r="T199" s="19">
        <f t="shared" si="52"/>
        <v>386696.70949436276</v>
      </c>
      <c r="U199" s="19">
        <f t="shared" si="56"/>
        <v>132756.95165025169</v>
      </c>
      <c r="V199" s="19">
        <f t="shared" si="57"/>
        <v>-86696.709494361334</v>
      </c>
      <c r="W199" s="14">
        <v>197</v>
      </c>
      <c r="X199" s="15">
        <f t="shared" si="53"/>
        <v>8</v>
      </c>
      <c r="Y199" s="31"/>
    </row>
    <row r="200" spans="1:25" x14ac:dyDescent="0.25">
      <c r="A200" s="19">
        <f t="shared" si="44"/>
        <v>662289.54705767217</v>
      </c>
      <c r="B200" s="19">
        <f>IF(A200 &gt; 0,A200*Mortgage!$B$4/12,0)</f>
        <v>2759.5397794069672</v>
      </c>
      <c r="C200" s="19">
        <f>IF(B200 &gt; 0,Mortgage!$B$14-B200,0)</f>
        <v>-1149.0749103705527</v>
      </c>
      <c r="D200" s="20">
        <f>IF(B200&gt;0,IF(Mortgage!$G$2 = "n", 0,Mortgage!$G$3-Mortgage!$B$19),0)</f>
        <v>-1550.4648690364145</v>
      </c>
      <c r="E200" s="20">
        <f t="shared" si="46"/>
        <v>60</v>
      </c>
      <c r="F200" s="20">
        <f t="shared" si="47"/>
        <v>-2699.5397794069672</v>
      </c>
      <c r="G200" s="19">
        <f t="shared" si="48"/>
        <v>664989.08683707914</v>
      </c>
      <c r="H200" s="19">
        <f t="shared" si="54"/>
        <v>376869.08683707868</v>
      </c>
      <c r="I200" s="19">
        <f t="shared" si="55"/>
        <v>-364989.08683707868</v>
      </c>
      <c r="J200" s="14">
        <v>198</v>
      </c>
      <c r="K200" s="15">
        <f t="shared" si="49"/>
        <v>17</v>
      </c>
      <c r="L200" s="30"/>
      <c r="N200" s="19">
        <f t="shared" si="45"/>
        <v>386696.70949436276</v>
      </c>
      <c r="O200" s="19">
        <f>IF(N200&gt;0,N200*Mortgage!$B$4/26,0)</f>
        <v>743.64751825839005</v>
      </c>
      <c r="P200" s="19">
        <f>IF(O200&gt;0,Mortgage!$B$38-O200,0)</f>
        <v>-0.71478274886794679</v>
      </c>
      <c r="Q200" s="20">
        <f>IF(P200&gt;0,IF(Mortgage!$G$2 = "n", 0,Mortgage!$G$4-Mortgage!$B$38),0)</f>
        <v>0</v>
      </c>
      <c r="R200" s="20">
        <f t="shared" si="50"/>
        <v>742.9327355095221</v>
      </c>
      <c r="S200" s="20">
        <f t="shared" si="51"/>
        <v>-0.71478274886794679</v>
      </c>
      <c r="T200" s="19">
        <f t="shared" si="52"/>
        <v>386697.42427711166</v>
      </c>
      <c r="U200" s="19">
        <f t="shared" si="56"/>
        <v>133500.59916851009</v>
      </c>
      <c r="V200" s="19">
        <f t="shared" si="57"/>
        <v>-86697.4242771102</v>
      </c>
      <c r="W200" s="14">
        <v>198</v>
      </c>
      <c r="X200" s="15">
        <f t="shared" si="53"/>
        <v>8</v>
      </c>
      <c r="Y200" s="31"/>
    </row>
    <row r="201" spans="1:25" x14ac:dyDescent="0.25">
      <c r="A201" s="19">
        <f t="shared" si="44"/>
        <v>664989.08683707914</v>
      </c>
      <c r="B201" s="19">
        <f>IF(A201 &gt; 0,A201*Mortgage!$B$4/12,0)</f>
        <v>2770.7878618211635</v>
      </c>
      <c r="C201" s="19">
        <f>IF(B201 &gt; 0,Mortgage!$B$14-B201,0)</f>
        <v>-1160.322992784749</v>
      </c>
      <c r="D201" s="20">
        <f>IF(B201&gt;0,IF(Mortgage!$G$2 = "n", 0,Mortgage!$G$3-Mortgage!$B$19),0)</f>
        <v>-1550.4648690364145</v>
      </c>
      <c r="E201" s="20">
        <f t="shared" si="46"/>
        <v>60</v>
      </c>
      <c r="F201" s="20">
        <f t="shared" si="47"/>
        <v>-2710.7878618211635</v>
      </c>
      <c r="G201" s="19">
        <f t="shared" si="48"/>
        <v>667699.87469890038</v>
      </c>
      <c r="H201" s="19">
        <f t="shared" si="54"/>
        <v>379639.87469889986</v>
      </c>
      <c r="I201" s="19">
        <f t="shared" si="55"/>
        <v>-367699.87469889986</v>
      </c>
      <c r="J201" s="14">
        <v>199</v>
      </c>
      <c r="K201" s="15">
        <f t="shared" si="49"/>
        <v>17</v>
      </c>
      <c r="L201" s="31"/>
      <c r="N201" s="19">
        <f t="shared" si="45"/>
        <v>386697.42427711166</v>
      </c>
      <c r="O201" s="19">
        <f>IF(N201&gt;0,N201*Mortgage!$B$4/26,0)</f>
        <v>743.64889284059927</v>
      </c>
      <c r="P201" s="19">
        <f>IF(O201&gt;0,Mortgage!$B$38-O201,0)</f>
        <v>-0.71615733107717006</v>
      </c>
      <c r="Q201" s="20">
        <f>IF(P201&gt;0,IF(Mortgage!$G$2 = "n", 0,Mortgage!$G$4-Mortgage!$B$38),0)</f>
        <v>0</v>
      </c>
      <c r="R201" s="20">
        <f t="shared" si="50"/>
        <v>742.9327355095221</v>
      </c>
      <c r="S201" s="20">
        <f t="shared" si="51"/>
        <v>-0.71615733107717006</v>
      </c>
      <c r="T201" s="19">
        <f t="shared" si="52"/>
        <v>386698.14043444273</v>
      </c>
      <c r="U201" s="19">
        <f t="shared" si="56"/>
        <v>134244.24806135069</v>
      </c>
      <c r="V201" s="19">
        <f t="shared" si="57"/>
        <v>-86698.140434441273</v>
      </c>
      <c r="W201" s="14">
        <v>199</v>
      </c>
      <c r="X201" s="15">
        <f t="shared" si="53"/>
        <v>8</v>
      </c>
      <c r="Y201" s="31"/>
    </row>
    <row r="202" spans="1:25" x14ac:dyDescent="0.25">
      <c r="A202" s="19">
        <f t="shared" si="44"/>
        <v>667699.87469890038</v>
      </c>
      <c r="B202" s="19">
        <f>IF(A202 &gt; 0,A202*Mortgage!$B$4/12,0)</f>
        <v>2782.0828112454183</v>
      </c>
      <c r="C202" s="19">
        <f>IF(B202 &gt; 0,Mortgage!$B$14-B202,0)</f>
        <v>-1171.6179422090038</v>
      </c>
      <c r="D202" s="20">
        <f>IF(B202&gt;0,IF(Mortgage!$G$2 = "n", 0,Mortgage!$G$3-Mortgage!$B$19),0)</f>
        <v>-1550.4648690364145</v>
      </c>
      <c r="E202" s="20">
        <f t="shared" si="46"/>
        <v>60</v>
      </c>
      <c r="F202" s="20">
        <f t="shared" si="47"/>
        <v>-2722.0828112454183</v>
      </c>
      <c r="G202" s="19">
        <f t="shared" si="48"/>
        <v>670421.95751014585</v>
      </c>
      <c r="H202" s="19">
        <f t="shared" si="54"/>
        <v>382421.95751014526</v>
      </c>
      <c r="I202" s="19">
        <f t="shared" si="55"/>
        <v>-370421.95751014526</v>
      </c>
      <c r="J202" s="14">
        <v>200</v>
      </c>
      <c r="K202" s="15">
        <f t="shared" si="49"/>
        <v>17</v>
      </c>
      <c r="L202" s="31"/>
      <c r="N202" s="19">
        <f t="shared" si="45"/>
        <v>386698.14043444273</v>
      </c>
      <c r="O202" s="19">
        <f>IF(N202&gt;0,N202*Mortgage!$B$4/26,0)</f>
        <v>743.65027006623609</v>
      </c>
      <c r="P202" s="19">
        <f>IF(O202&gt;0,Mortgage!$B$38-O202,0)</f>
        <v>-0.71753455671398569</v>
      </c>
      <c r="Q202" s="20">
        <f>IF(P202&gt;0,IF(Mortgage!$G$2 = "n", 0,Mortgage!$G$4-Mortgage!$B$38),0)</f>
        <v>0</v>
      </c>
      <c r="R202" s="20">
        <f t="shared" si="50"/>
        <v>742.9327355095221</v>
      </c>
      <c r="S202" s="20">
        <f t="shared" si="51"/>
        <v>-0.71753455671398569</v>
      </c>
      <c r="T202" s="19">
        <f t="shared" si="52"/>
        <v>386698.85796899942</v>
      </c>
      <c r="U202" s="19">
        <f t="shared" si="56"/>
        <v>134987.89833141692</v>
      </c>
      <c r="V202" s="19">
        <f t="shared" si="57"/>
        <v>-86698.857968997982</v>
      </c>
      <c r="W202" s="14">
        <v>200</v>
      </c>
      <c r="X202" s="15">
        <f t="shared" si="53"/>
        <v>8</v>
      </c>
      <c r="Y202" s="31"/>
    </row>
    <row r="203" spans="1:25" x14ac:dyDescent="0.25">
      <c r="A203" s="19">
        <f t="shared" si="44"/>
        <v>670421.95751014585</v>
      </c>
      <c r="B203" s="19">
        <f>IF(A203 &gt; 0,A203*Mortgage!$B$4/12,0)</f>
        <v>2793.4248229589411</v>
      </c>
      <c r="C203" s="19">
        <f>IF(B203 &gt; 0,Mortgage!$B$14-B203,0)</f>
        <v>-1182.9599539225267</v>
      </c>
      <c r="D203" s="20">
        <f>IF(B203&gt;0,IF(Mortgage!$G$2 = "n", 0,Mortgage!$G$3-Mortgage!$B$19),0)</f>
        <v>-1550.4648690364145</v>
      </c>
      <c r="E203" s="20">
        <f t="shared" si="46"/>
        <v>60</v>
      </c>
      <c r="F203" s="20">
        <f t="shared" si="47"/>
        <v>-2733.4248229589411</v>
      </c>
      <c r="G203" s="19">
        <f t="shared" si="48"/>
        <v>673155.38233310485</v>
      </c>
      <c r="H203" s="19">
        <f t="shared" si="54"/>
        <v>385215.38233310421</v>
      </c>
      <c r="I203" s="19">
        <f t="shared" si="55"/>
        <v>-373155.38233310421</v>
      </c>
      <c r="J203" s="14">
        <v>201</v>
      </c>
      <c r="K203" s="15">
        <f t="shared" si="49"/>
        <v>17</v>
      </c>
      <c r="L203" s="31"/>
      <c r="N203" s="19">
        <f t="shared" si="45"/>
        <v>386698.85796899942</v>
      </c>
      <c r="O203" s="19">
        <f>IF(N203&gt;0,N203*Mortgage!$B$4/26,0)</f>
        <v>743.65164994038355</v>
      </c>
      <c r="P203" s="19">
        <f>IF(O203&gt;0,Mortgage!$B$38-O203,0)</f>
        <v>-0.71891443086144591</v>
      </c>
      <c r="Q203" s="20">
        <f>IF(P203&gt;0,IF(Mortgage!$G$2 = "n", 0,Mortgage!$G$4-Mortgage!$B$38),0)</f>
        <v>0</v>
      </c>
      <c r="R203" s="20">
        <f t="shared" si="50"/>
        <v>742.9327355095221</v>
      </c>
      <c r="S203" s="20">
        <f t="shared" si="51"/>
        <v>-0.71891443086144591</v>
      </c>
      <c r="T203" s="19">
        <f t="shared" si="52"/>
        <v>386699.5768834303</v>
      </c>
      <c r="U203" s="19">
        <f t="shared" si="56"/>
        <v>135731.5499813573</v>
      </c>
      <c r="V203" s="19">
        <f t="shared" si="57"/>
        <v>-86699.576883428846</v>
      </c>
      <c r="W203" s="14">
        <v>201</v>
      </c>
      <c r="X203" s="15">
        <f t="shared" si="53"/>
        <v>8</v>
      </c>
      <c r="Y203" s="31"/>
    </row>
    <row r="204" spans="1:25" x14ac:dyDescent="0.25">
      <c r="A204" s="19">
        <f t="shared" si="44"/>
        <v>673155.38233310485</v>
      </c>
      <c r="B204" s="19">
        <f>IF(A204 &gt; 0,A204*Mortgage!$B$4/12,0)</f>
        <v>2804.8140930546037</v>
      </c>
      <c r="C204" s="19">
        <f>IF(B204 &gt; 0,Mortgage!$B$14-B204,0)</f>
        <v>-1194.3492240181893</v>
      </c>
      <c r="D204" s="20">
        <f>IF(B204&gt;0,IF(Mortgage!$G$2 = "n", 0,Mortgage!$G$3-Mortgage!$B$19),0)</f>
        <v>-1550.4648690364145</v>
      </c>
      <c r="E204" s="20">
        <f t="shared" si="46"/>
        <v>60</v>
      </c>
      <c r="F204" s="20">
        <f t="shared" si="47"/>
        <v>-2744.8140930546037</v>
      </c>
      <c r="G204" s="19">
        <f t="shared" si="48"/>
        <v>675900.19642615947</v>
      </c>
      <c r="H204" s="19">
        <f t="shared" si="54"/>
        <v>388020.19642615883</v>
      </c>
      <c r="I204" s="19">
        <f t="shared" si="55"/>
        <v>-375900.19642615883</v>
      </c>
      <c r="J204" s="14">
        <v>202</v>
      </c>
      <c r="K204" s="15">
        <f t="shared" si="49"/>
        <v>17</v>
      </c>
      <c r="L204" s="31"/>
      <c r="N204" s="19">
        <f t="shared" si="45"/>
        <v>386699.5768834303</v>
      </c>
      <c r="O204" s="19">
        <f>IF(N204&gt;0,N204*Mortgage!$B$4/26,0)</f>
        <v>743.65303246813528</v>
      </c>
      <c r="P204" s="19">
        <f>IF(O204&gt;0,Mortgage!$B$38-O204,0)</f>
        <v>-0.72029695861317578</v>
      </c>
      <c r="Q204" s="20">
        <f>IF(P204&gt;0,IF(Mortgage!$G$2 = "n", 0,Mortgage!$G$4-Mortgage!$B$38),0)</f>
        <v>0</v>
      </c>
      <c r="R204" s="20">
        <f t="shared" si="50"/>
        <v>742.9327355095221</v>
      </c>
      <c r="S204" s="20">
        <f t="shared" si="51"/>
        <v>-0.72029695861317578</v>
      </c>
      <c r="T204" s="19">
        <f t="shared" si="52"/>
        <v>386700.29718038894</v>
      </c>
      <c r="U204" s="19">
        <f t="shared" si="56"/>
        <v>136475.20301382543</v>
      </c>
      <c r="V204" s="19">
        <f t="shared" si="57"/>
        <v>-86700.297180387453</v>
      </c>
      <c r="W204" s="14">
        <v>202</v>
      </c>
      <c r="X204" s="15">
        <f t="shared" si="53"/>
        <v>8</v>
      </c>
      <c r="Y204" s="31"/>
    </row>
    <row r="205" spans="1:25" x14ac:dyDescent="0.25">
      <c r="A205" s="19">
        <f t="shared" si="44"/>
        <v>675900.19642615947</v>
      </c>
      <c r="B205" s="19">
        <f>IF(A205 &gt; 0,A205*Mortgage!$B$4/12,0)</f>
        <v>2816.2508184423314</v>
      </c>
      <c r="C205" s="19">
        <f>IF(B205 &gt; 0,Mortgage!$B$14-B205,0)</f>
        <v>-1205.7859494059169</v>
      </c>
      <c r="D205" s="20">
        <f>IF(B205&gt;0,IF(Mortgage!$G$2 = "n", 0,Mortgage!$G$3-Mortgage!$B$19),0)</f>
        <v>-1550.4648690364145</v>
      </c>
      <c r="E205" s="20">
        <f t="shared" si="46"/>
        <v>60</v>
      </c>
      <c r="F205" s="20">
        <f t="shared" si="47"/>
        <v>-2756.2508184423314</v>
      </c>
      <c r="G205" s="19">
        <f t="shared" si="48"/>
        <v>678656.44724460179</v>
      </c>
      <c r="H205" s="19">
        <f t="shared" si="54"/>
        <v>390836.44724460115</v>
      </c>
      <c r="I205" s="19">
        <f t="shared" si="55"/>
        <v>-378656.44724460115</v>
      </c>
      <c r="J205" s="14">
        <v>203</v>
      </c>
      <c r="K205" s="15">
        <f t="shared" si="49"/>
        <v>17</v>
      </c>
      <c r="L205" s="31"/>
      <c r="N205" s="19">
        <f t="shared" si="45"/>
        <v>386700.29718038894</v>
      </c>
      <c r="O205" s="19">
        <f>IF(N205&gt;0,N205*Mortgage!$B$4/26,0)</f>
        <v>743.65441765459411</v>
      </c>
      <c r="P205" s="19">
        <f>IF(O205&gt;0,Mortgage!$B$38-O205,0)</f>
        <v>-0.72168214507200901</v>
      </c>
      <c r="Q205" s="20">
        <f>IF(P205&gt;0,IF(Mortgage!$G$2 = "n", 0,Mortgage!$G$4-Mortgage!$B$38),0)</f>
        <v>0</v>
      </c>
      <c r="R205" s="20">
        <f t="shared" si="50"/>
        <v>742.9327355095221</v>
      </c>
      <c r="S205" s="20">
        <f t="shared" si="51"/>
        <v>-0.72168214507200901</v>
      </c>
      <c r="T205" s="19">
        <f t="shared" si="52"/>
        <v>386701.01886253402</v>
      </c>
      <c r="U205" s="19">
        <f t="shared" si="56"/>
        <v>137218.85743148002</v>
      </c>
      <c r="V205" s="19">
        <f t="shared" si="57"/>
        <v>-86701.018862532525</v>
      </c>
      <c r="W205" s="14">
        <v>203</v>
      </c>
      <c r="X205" s="15">
        <f t="shared" si="53"/>
        <v>8</v>
      </c>
      <c r="Y205" s="31"/>
    </row>
    <row r="206" spans="1:25" x14ac:dyDescent="0.25">
      <c r="A206" s="19">
        <f t="shared" si="44"/>
        <v>678656.44724460179</v>
      </c>
      <c r="B206" s="19">
        <f>IF(A206 &gt; 0,A206*Mortgage!$B$4/12,0)</f>
        <v>2827.7351968525077</v>
      </c>
      <c r="C206" s="19">
        <f>IF(B206 &gt; 0,Mortgage!$B$14-B206,0)</f>
        <v>-1217.2703278160932</v>
      </c>
      <c r="D206" s="20">
        <f>IF(B206&gt;0,IF(Mortgage!$G$2 = "n", 0,Mortgage!$G$3-Mortgage!$B$19),0)</f>
        <v>-1550.4648690364145</v>
      </c>
      <c r="E206" s="20">
        <f t="shared" si="46"/>
        <v>60</v>
      </c>
      <c r="F206" s="20">
        <f t="shared" si="47"/>
        <v>-2767.7351968525077</v>
      </c>
      <c r="G206" s="19">
        <f t="shared" si="48"/>
        <v>681424.18244145438</v>
      </c>
      <c r="H206" s="19">
        <f t="shared" si="54"/>
        <v>393664.18244145368</v>
      </c>
      <c r="I206" s="19">
        <f t="shared" si="55"/>
        <v>-381424.18244145368</v>
      </c>
      <c r="J206" s="14">
        <v>204</v>
      </c>
      <c r="K206" s="15">
        <f t="shared" si="49"/>
        <v>17</v>
      </c>
      <c r="L206" s="31"/>
      <c r="N206" s="19">
        <f t="shared" si="45"/>
        <v>386701.01886253402</v>
      </c>
      <c r="O206" s="19">
        <f>IF(N206&gt;0,N206*Mortgage!$B$4/26,0)</f>
        <v>743.65580550487311</v>
      </c>
      <c r="P206" s="19">
        <f>IF(O206&gt;0,Mortgage!$B$38-O206,0)</f>
        <v>-0.72306999535101113</v>
      </c>
      <c r="Q206" s="20">
        <f>IF(P206&gt;0,IF(Mortgage!$G$2 = "n", 0,Mortgage!$G$4-Mortgage!$B$38),0)</f>
        <v>0</v>
      </c>
      <c r="R206" s="20">
        <f t="shared" si="50"/>
        <v>742.9327355095221</v>
      </c>
      <c r="S206" s="20">
        <f t="shared" si="51"/>
        <v>-0.72306999535101113</v>
      </c>
      <c r="T206" s="19">
        <f t="shared" si="52"/>
        <v>386701.74193252937</v>
      </c>
      <c r="U206" s="19">
        <f t="shared" si="56"/>
        <v>137962.5132369849</v>
      </c>
      <c r="V206" s="19">
        <f t="shared" si="57"/>
        <v>-86701.741932527875</v>
      </c>
      <c r="W206" s="14">
        <v>204</v>
      </c>
      <c r="X206" s="15">
        <f t="shared" si="53"/>
        <v>8</v>
      </c>
      <c r="Y206" s="31"/>
    </row>
    <row r="207" spans="1:25" x14ac:dyDescent="0.25">
      <c r="A207" s="19">
        <f t="shared" si="44"/>
        <v>681424.18244145438</v>
      </c>
      <c r="B207" s="19">
        <f>IF(A207 &gt; 0,A207*Mortgage!$B$4/12,0)</f>
        <v>2839.2674268393935</v>
      </c>
      <c r="C207" s="19">
        <f>IF(B207 &gt; 0,Mortgage!$B$14-B207,0)</f>
        <v>-1228.802557802979</v>
      </c>
      <c r="D207" s="20">
        <f>IF(B207&gt;0,IF(Mortgage!$G$2 = "n", 0,Mortgage!$G$3-Mortgage!$B$19),0)</f>
        <v>-1550.4648690364145</v>
      </c>
      <c r="E207" s="20">
        <f t="shared" si="46"/>
        <v>60</v>
      </c>
      <c r="F207" s="20">
        <f t="shared" si="47"/>
        <v>-2779.2674268393935</v>
      </c>
      <c r="G207" s="19">
        <f t="shared" si="48"/>
        <v>684203.44986829383</v>
      </c>
      <c r="H207" s="19">
        <f t="shared" si="54"/>
        <v>396503.44986829307</v>
      </c>
      <c r="I207" s="19">
        <f t="shared" si="55"/>
        <v>-384203.44986829307</v>
      </c>
      <c r="J207" s="14">
        <v>205</v>
      </c>
      <c r="K207" s="15">
        <f t="shared" si="49"/>
        <v>18</v>
      </c>
      <c r="L207" s="30"/>
      <c r="N207" s="19">
        <f t="shared" si="45"/>
        <v>386701.74193252937</v>
      </c>
      <c r="O207" s="19">
        <f>IF(N207&gt;0,N207*Mortgage!$B$4/26,0)</f>
        <v>743.65719602409501</v>
      </c>
      <c r="P207" s="19">
        <f>IF(O207&gt;0,Mortgage!$B$38-O207,0)</f>
        <v>-0.72446051457291105</v>
      </c>
      <c r="Q207" s="20">
        <f>IF(P207&gt;0,IF(Mortgage!$G$2 = "n", 0,Mortgage!$G$4-Mortgage!$B$38),0)</f>
        <v>0</v>
      </c>
      <c r="R207" s="20">
        <f t="shared" si="50"/>
        <v>742.9327355095221</v>
      </c>
      <c r="S207" s="20">
        <f t="shared" si="51"/>
        <v>-0.72446051457291105</v>
      </c>
      <c r="T207" s="19">
        <f t="shared" si="52"/>
        <v>386702.46639304393</v>
      </c>
      <c r="U207" s="19">
        <f t="shared" si="56"/>
        <v>138706.17043300899</v>
      </c>
      <c r="V207" s="19">
        <f t="shared" si="57"/>
        <v>-86702.466393042443</v>
      </c>
      <c r="W207" s="14">
        <v>205</v>
      </c>
      <c r="X207" s="15">
        <f t="shared" si="53"/>
        <v>8</v>
      </c>
      <c r="Y207" s="31"/>
    </row>
    <row r="208" spans="1:25" x14ac:dyDescent="0.25">
      <c r="A208" s="19">
        <f t="shared" si="44"/>
        <v>684203.44986829383</v>
      </c>
      <c r="B208" s="19">
        <f>IF(A208 &gt; 0,A208*Mortgage!$B$4/12,0)</f>
        <v>2850.8477077845578</v>
      </c>
      <c r="C208" s="19">
        <f>IF(B208 &gt; 0,Mortgage!$B$14-B208,0)</f>
        <v>-1240.3828387481433</v>
      </c>
      <c r="D208" s="20">
        <f>IF(B208&gt;0,IF(Mortgage!$G$2 = "n", 0,Mortgage!$G$3-Mortgage!$B$19),0)</f>
        <v>-1550.4648690364145</v>
      </c>
      <c r="E208" s="20">
        <f t="shared" si="46"/>
        <v>60</v>
      </c>
      <c r="F208" s="20">
        <f t="shared" si="47"/>
        <v>-2790.8477077845578</v>
      </c>
      <c r="G208" s="19">
        <f t="shared" si="48"/>
        <v>686994.29757607845</v>
      </c>
      <c r="H208" s="19">
        <f t="shared" si="54"/>
        <v>399354.29757607763</v>
      </c>
      <c r="I208" s="19">
        <f t="shared" si="55"/>
        <v>-386994.29757607763</v>
      </c>
      <c r="J208" s="14">
        <v>206</v>
      </c>
      <c r="K208" s="15">
        <f t="shared" si="49"/>
        <v>18</v>
      </c>
      <c r="L208" s="30"/>
      <c r="N208" s="19">
        <f t="shared" si="45"/>
        <v>386702.46639304393</v>
      </c>
      <c r="O208" s="19">
        <f>IF(N208&gt;0,N208*Mortgage!$B$4/26,0)</f>
        <v>743.6585892173922</v>
      </c>
      <c r="P208" s="19">
        <f>IF(O208&gt;0,Mortgage!$B$38-O208,0)</f>
        <v>-0.72585370787010106</v>
      </c>
      <c r="Q208" s="20">
        <f>IF(P208&gt;0,IF(Mortgage!$G$2 = "n", 0,Mortgage!$G$4-Mortgage!$B$38),0)</f>
        <v>0</v>
      </c>
      <c r="R208" s="20">
        <f t="shared" si="50"/>
        <v>742.9327355095221</v>
      </c>
      <c r="S208" s="20">
        <f t="shared" si="51"/>
        <v>-0.72585370787010106</v>
      </c>
      <c r="T208" s="19">
        <f t="shared" si="52"/>
        <v>386703.1922467518</v>
      </c>
      <c r="U208" s="19">
        <f t="shared" si="56"/>
        <v>139449.82902222639</v>
      </c>
      <c r="V208" s="19">
        <f t="shared" si="57"/>
        <v>-86703.192246750317</v>
      </c>
      <c r="W208" s="14">
        <v>206</v>
      </c>
      <c r="X208" s="15">
        <f t="shared" si="53"/>
        <v>8</v>
      </c>
      <c r="Y208" s="31"/>
    </row>
    <row r="209" spans="1:25" x14ac:dyDescent="0.25">
      <c r="A209" s="19">
        <f t="shared" si="44"/>
        <v>686994.29757607845</v>
      </c>
      <c r="B209" s="19">
        <f>IF(A209 &gt; 0,A209*Mortgage!$B$4/12,0)</f>
        <v>2862.4762399003271</v>
      </c>
      <c r="C209" s="19">
        <f>IF(B209 &gt; 0,Mortgage!$B$14-B209,0)</f>
        <v>-1252.0113708639126</v>
      </c>
      <c r="D209" s="20">
        <f>IF(B209&gt;0,IF(Mortgage!$G$2 = "n", 0,Mortgage!$G$3-Mortgage!$B$19),0)</f>
        <v>-1550.4648690364145</v>
      </c>
      <c r="E209" s="20">
        <f t="shared" si="46"/>
        <v>60</v>
      </c>
      <c r="F209" s="20">
        <f t="shared" si="47"/>
        <v>-2802.4762399003271</v>
      </c>
      <c r="G209" s="19">
        <f t="shared" si="48"/>
        <v>689796.77381597878</v>
      </c>
      <c r="H209" s="19">
        <f t="shared" si="54"/>
        <v>402216.77381597797</v>
      </c>
      <c r="I209" s="19">
        <f t="shared" si="55"/>
        <v>-389796.77381597797</v>
      </c>
      <c r="J209" s="14">
        <v>207</v>
      </c>
      <c r="K209" s="15">
        <f t="shared" si="49"/>
        <v>18</v>
      </c>
      <c r="L209" s="30"/>
      <c r="N209" s="19">
        <f t="shared" si="45"/>
        <v>386703.1922467518</v>
      </c>
      <c r="O209" s="19">
        <f>IF(N209&gt;0,N209*Mortgage!$B$4/26,0)</f>
        <v>743.65998508990731</v>
      </c>
      <c r="P209" s="19">
        <f>IF(O209&gt;0,Mortgage!$B$38-O209,0)</f>
        <v>-0.72724958038520526</v>
      </c>
      <c r="Q209" s="20">
        <f>IF(P209&gt;0,IF(Mortgage!$G$2 = "n", 0,Mortgage!$G$4-Mortgage!$B$38),0)</f>
        <v>0</v>
      </c>
      <c r="R209" s="20">
        <f t="shared" si="50"/>
        <v>742.9327355095221</v>
      </c>
      <c r="S209" s="20">
        <f t="shared" si="51"/>
        <v>-0.72724958038520526</v>
      </c>
      <c r="T209" s="19">
        <f t="shared" si="52"/>
        <v>386703.91949633218</v>
      </c>
      <c r="U209" s="19">
        <f t="shared" si="56"/>
        <v>140193.4890073163</v>
      </c>
      <c r="V209" s="19">
        <f t="shared" si="57"/>
        <v>-86703.919496330709</v>
      </c>
      <c r="W209" s="14">
        <v>207</v>
      </c>
      <c r="X209" s="15">
        <f t="shared" si="53"/>
        <v>8</v>
      </c>
      <c r="Y209" s="31"/>
    </row>
    <row r="210" spans="1:25" x14ac:dyDescent="0.25">
      <c r="A210" s="19">
        <f t="shared" si="44"/>
        <v>689796.77381597878</v>
      </c>
      <c r="B210" s="19">
        <f>IF(A210 &gt; 0,A210*Mortgage!$B$4/12,0)</f>
        <v>2874.1532242332451</v>
      </c>
      <c r="C210" s="19">
        <f>IF(B210 &gt; 0,Mortgage!$B$14-B210,0)</f>
        <v>-1263.6883551968306</v>
      </c>
      <c r="D210" s="20">
        <f>IF(B210&gt;0,IF(Mortgage!$G$2 = "n", 0,Mortgage!$G$3-Mortgage!$B$19),0)</f>
        <v>-1550.4648690364145</v>
      </c>
      <c r="E210" s="20">
        <f t="shared" si="46"/>
        <v>60</v>
      </c>
      <c r="F210" s="20">
        <f t="shared" si="47"/>
        <v>-2814.1532242332451</v>
      </c>
      <c r="G210" s="19">
        <f t="shared" si="48"/>
        <v>692610.92704021209</v>
      </c>
      <c r="H210" s="19">
        <f t="shared" si="54"/>
        <v>405090.92704021122</v>
      </c>
      <c r="I210" s="19">
        <f t="shared" si="55"/>
        <v>-392610.92704021122</v>
      </c>
      <c r="J210" s="14">
        <v>208</v>
      </c>
      <c r="K210" s="15">
        <f t="shared" si="49"/>
        <v>18</v>
      </c>
      <c r="L210" s="30"/>
      <c r="N210" s="19">
        <f t="shared" si="45"/>
        <v>386703.91949633218</v>
      </c>
      <c r="O210" s="19">
        <f>IF(N210&gt;0,N210*Mortgage!$B$4/26,0)</f>
        <v>743.66138364679261</v>
      </c>
      <c r="P210" s="19">
        <f>IF(O210&gt;0,Mortgage!$B$38-O210,0)</f>
        <v>-0.72864813727051114</v>
      </c>
      <c r="Q210" s="20">
        <f>IF(P210&gt;0,IF(Mortgage!$G$2 = "n", 0,Mortgage!$G$4-Mortgage!$B$38),0)</f>
        <v>0</v>
      </c>
      <c r="R210" s="20">
        <f t="shared" si="50"/>
        <v>742.9327355095221</v>
      </c>
      <c r="S210" s="20">
        <f t="shared" si="51"/>
        <v>-0.72864813727051114</v>
      </c>
      <c r="T210" s="19">
        <f t="shared" si="52"/>
        <v>386704.64814446942</v>
      </c>
      <c r="U210" s="19">
        <f t="shared" si="56"/>
        <v>140937.1503909631</v>
      </c>
      <c r="V210" s="19">
        <f t="shared" si="57"/>
        <v>-86704.648144467981</v>
      </c>
      <c r="W210" s="14">
        <v>208</v>
      </c>
      <c r="X210" s="15">
        <f t="shared" si="53"/>
        <v>8</v>
      </c>
      <c r="Y210" s="31"/>
    </row>
    <row r="211" spans="1:25" x14ac:dyDescent="0.25">
      <c r="A211" s="19">
        <f t="shared" si="44"/>
        <v>692610.92704021209</v>
      </c>
      <c r="B211" s="19">
        <f>IF(A211 &gt; 0,A211*Mortgage!$B$4/12,0)</f>
        <v>2885.8788626675505</v>
      </c>
      <c r="C211" s="19">
        <f>IF(B211 &gt; 0,Mortgage!$B$14-B211,0)</f>
        <v>-1275.413993631136</v>
      </c>
      <c r="D211" s="20">
        <f>IF(B211&gt;0,IF(Mortgage!$G$2 = "n", 0,Mortgage!$G$3-Mortgage!$B$19),0)</f>
        <v>-1550.4648690364145</v>
      </c>
      <c r="E211" s="20">
        <f t="shared" si="46"/>
        <v>60</v>
      </c>
      <c r="F211" s="20">
        <f t="shared" si="47"/>
        <v>-2825.8788626675505</v>
      </c>
      <c r="G211" s="19">
        <f t="shared" si="48"/>
        <v>695436.80590287969</v>
      </c>
      <c r="H211" s="19">
        <f t="shared" si="54"/>
        <v>407976.80590287875</v>
      </c>
      <c r="I211" s="19">
        <f t="shared" si="55"/>
        <v>-395436.80590287875</v>
      </c>
      <c r="J211" s="14">
        <v>209</v>
      </c>
      <c r="K211" s="15">
        <f t="shared" si="49"/>
        <v>18</v>
      </c>
      <c r="L211" s="30"/>
      <c r="N211" s="19">
        <f t="shared" si="45"/>
        <v>386704.64814446942</v>
      </c>
      <c r="O211" s="19">
        <f>IF(N211&gt;0,N211*Mortgage!$B$4/26,0)</f>
        <v>743.66278489321053</v>
      </c>
      <c r="P211" s="19">
        <f>IF(O211&gt;0,Mortgage!$B$38-O211,0)</f>
        <v>-0.73004938368842431</v>
      </c>
      <c r="Q211" s="20">
        <f>IF(P211&gt;0,IF(Mortgage!$G$2 = "n", 0,Mortgage!$G$4-Mortgage!$B$38),0)</f>
        <v>0</v>
      </c>
      <c r="R211" s="20">
        <f t="shared" si="50"/>
        <v>742.9327355095221</v>
      </c>
      <c r="S211" s="20">
        <f t="shared" si="51"/>
        <v>-0.73004938368842431</v>
      </c>
      <c r="T211" s="19">
        <f t="shared" si="52"/>
        <v>386705.37819385313</v>
      </c>
      <c r="U211" s="19">
        <f t="shared" si="56"/>
        <v>141680.81317585631</v>
      </c>
      <c r="V211" s="19">
        <f t="shared" si="57"/>
        <v>-86705.378193851677</v>
      </c>
      <c r="W211" s="14">
        <v>209</v>
      </c>
      <c r="X211" s="15">
        <f t="shared" si="53"/>
        <v>9</v>
      </c>
      <c r="Y211" s="30"/>
    </row>
    <row r="212" spans="1:25" x14ac:dyDescent="0.25">
      <c r="A212" s="19">
        <f t="shared" si="44"/>
        <v>695436.80590287969</v>
      </c>
      <c r="B212" s="19">
        <f>IF(A212 &gt; 0,A212*Mortgage!$B$4/12,0)</f>
        <v>2897.6533579286656</v>
      </c>
      <c r="C212" s="19">
        <f>IF(B212 &gt; 0,Mortgage!$B$14-B212,0)</f>
        <v>-1287.1884888922511</v>
      </c>
      <c r="D212" s="20">
        <f>IF(B212&gt;0,IF(Mortgage!$G$2 = "n", 0,Mortgage!$G$3-Mortgage!$B$19),0)</f>
        <v>-1550.4648690364145</v>
      </c>
      <c r="E212" s="20">
        <f t="shared" si="46"/>
        <v>60</v>
      </c>
      <c r="F212" s="20">
        <f t="shared" si="47"/>
        <v>-2837.6533579286656</v>
      </c>
      <c r="G212" s="19">
        <f t="shared" si="48"/>
        <v>698274.45926080842</v>
      </c>
      <c r="H212" s="19">
        <f t="shared" si="54"/>
        <v>410874.45926080743</v>
      </c>
      <c r="I212" s="19">
        <f t="shared" si="55"/>
        <v>-398274.45926080743</v>
      </c>
      <c r="J212" s="14">
        <v>210</v>
      </c>
      <c r="K212" s="15">
        <f t="shared" si="49"/>
        <v>18</v>
      </c>
      <c r="L212" s="30"/>
      <c r="N212" s="19">
        <f t="shared" si="45"/>
        <v>386705.37819385313</v>
      </c>
      <c r="O212" s="19">
        <f>IF(N212&gt;0,N212*Mortgage!$B$4/26,0)</f>
        <v>743.664188834333</v>
      </c>
      <c r="P212" s="19">
        <f>IF(O212&gt;0,Mortgage!$B$38-O212,0)</f>
        <v>-0.73145332481090009</v>
      </c>
      <c r="Q212" s="20">
        <f>IF(P212&gt;0,IF(Mortgage!$G$2 = "n", 0,Mortgage!$G$4-Mortgage!$B$38),0)</f>
        <v>0</v>
      </c>
      <c r="R212" s="20">
        <f t="shared" si="50"/>
        <v>742.9327355095221</v>
      </c>
      <c r="S212" s="20">
        <f t="shared" si="51"/>
        <v>-0.73145332481090009</v>
      </c>
      <c r="T212" s="19">
        <f t="shared" si="52"/>
        <v>386706.10964717792</v>
      </c>
      <c r="U212" s="19">
        <f t="shared" si="56"/>
        <v>142424.47736469065</v>
      </c>
      <c r="V212" s="19">
        <f t="shared" si="57"/>
        <v>-86706.10964717649</v>
      </c>
      <c r="W212" s="14">
        <v>210</v>
      </c>
      <c r="X212" s="15">
        <f t="shared" si="53"/>
        <v>9</v>
      </c>
      <c r="Y212" s="30"/>
    </row>
    <row r="213" spans="1:25" x14ac:dyDescent="0.25">
      <c r="A213" s="19">
        <f t="shared" si="44"/>
        <v>698274.45926080842</v>
      </c>
      <c r="B213" s="19">
        <f>IF(A213 &gt; 0,A213*Mortgage!$B$4/12,0)</f>
        <v>2909.4769135867023</v>
      </c>
      <c r="C213" s="19">
        <f>IF(B213 &gt; 0,Mortgage!$B$14-B213,0)</f>
        <v>-1299.0120445502878</v>
      </c>
      <c r="D213" s="20">
        <f>IF(B213&gt;0,IF(Mortgage!$G$2 = "n", 0,Mortgage!$G$3-Mortgage!$B$19),0)</f>
        <v>-1550.4648690364145</v>
      </c>
      <c r="E213" s="20">
        <f t="shared" si="46"/>
        <v>60</v>
      </c>
      <c r="F213" s="20">
        <f t="shared" si="47"/>
        <v>-2849.4769135867023</v>
      </c>
      <c r="G213" s="19">
        <f t="shared" si="48"/>
        <v>701123.93617439514</v>
      </c>
      <c r="H213" s="19">
        <f t="shared" si="54"/>
        <v>413783.93617439416</v>
      </c>
      <c r="I213" s="19">
        <f t="shared" si="55"/>
        <v>-401123.93617439416</v>
      </c>
      <c r="J213" s="14">
        <v>211</v>
      </c>
      <c r="K213" s="15">
        <f t="shared" si="49"/>
        <v>18</v>
      </c>
      <c r="L213" s="31"/>
      <c r="N213" s="19">
        <f t="shared" si="45"/>
        <v>386706.10964717792</v>
      </c>
      <c r="O213" s="19">
        <f>IF(N213&gt;0,N213*Mortgage!$B$4/26,0)</f>
        <v>743.66559547534223</v>
      </c>
      <c r="P213" s="19">
        <f>IF(O213&gt;0,Mortgage!$B$38-O213,0)</f>
        <v>-0.73285996582012558</v>
      </c>
      <c r="Q213" s="20">
        <f>IF(P213&gt;0,IF(Mortgage!$G$2 = "n", 0,Mortgage!$G$4-Mortgage!$B$38),0)</f>
        <v>0</v>
      </c>
      <c r="R213" s="20">
        <f t="shared" si="50"/>
        <v>742.9327355095221</v>
      </c>
      <c r="S213" s="20">
        <f t="shared" si="51"/>
        <v>-0.73285996582012558</v>
      </c>
      <c r="T213" s="19">
        <f t="shared" si="52"/>
        <v>386706.84250714374</v>
      </c>
      <c r="U213" s="19">
        <f t="shared" si="56"/>
        <v>143168.14296016601</v>
      </c>
      <c r="V213" s="19">
        <f t="shared" si="57"/>
        <v>-86706.842507142312</v>
      </c>
      <c r="W213" s="14">
        <v>211</v>
      </c>
      <c r="X213" s="15">
        <f t="shared" si="53"/>
        <v>9</v>
      </c>
      <c r="Y213" s="30"/>
    </row>
    <row r="214" spans="1:25" x14ac:dyDescent="0.25">
      <c r="A214" s="19">
        <f t="shared" si="44"/>
        <v>701123.93617439514</v>
      </c>
      <c r="B214" s="19">
        <f>IF(A214 &gt; 0,A214*Mortgage!$B$4/12,0)</f>
        <v>2921.3497340599802</v>
      </c>
      <c r="C214" s="19">
        <f>IF(B214 &gt; 0,Mortgage!$B$14-B214,0)</f>
        <v>-1310.8848650235657</v>
      </c>
      <c r="D214" s="20">
        <f>IF(B214&gt;0,IF(Mortgage!$G$2 = "n", 0,Mortgage!$G$3-Mortgage!$B$19),0)</f>
        <v>-1550.4648690364145</v>
      </c>
      <c r="E214" s="20">
        <f t="shared" si="46"/>
        <v>60</v>
      </c>
      <c r="F214" s="20">
        <f t="shared" si="47"/>
        <v>-2861.3497340599802</v>
      </c>
      <c r="G214" s="19">
        <f t="shared" si="48"/>
        <v>703985.28590845515</v>
      </c>
      <c r="H214" s="19">
        <f t="shared" si="54"/>
        <v>416705.28590845416</v>
      </c>
      <c r="I214" s="19">
        <f t="shared" si="55"/>
        <v>-403985.28590845416</v>
      </c>
      <c r="J214" s="14">
        <v>212</v>
      </c>
      <c r="K214" s="15">
        <f t="shared" si="49"/>
        <v>18</v>
      </c>
      <c r="L214" s="31"/>
      <c r="N214" s="19">
        <f t="shared" si="45"/>
        <v>386706.84250714374</v>
      </c>
      <c r="O214" s="19">
        <f>IF(N214&gt;0,N214*Mortgage!$B$4/26,0)</f>
        <v>743.66700482143028</v>
      </c>
      <c r="P214" s="19">
        <f>IF(O214&gt;0,Mortgage!$B$38-O214,0)</f>
        <v>-0.73426931190817868</v>
      </c>
      <c r="Q214" s="20">
        <f>IF(P214&gt;0,IF(Mortgage!$G$2 = "n", 0,Mortgage!$G$4-Mortgage!$B$38),0)</f>
        <v>0</v>
      </c>
      <c r="R214" s="20">
        <f t="shared" si="50"/>
        <v>742.9327355095221</v>
      </c>
      <c r="S214" s="20">
        <f t="shared" si="51"/>
        <v>-0.73426931190817868</v>
      </c>
      <c r="T214" s="19">
        <f t="shared" si="52"/>
        <v>386707.57677645562</v>
      </c>
      <c r="U214" s="19">
        <f t="shared" si="56"/>
        <v>143911.80996498745</v>
      </c>
      <c r="V214" s="19">
        <f t="shared" si="57"/>
        <v>-86707.576776454225</v>
      </c>
      <c r="W214" s="14">
        <v>212</v>
      </c>
      <c r="X214" s="15">
        <f t="shared" si="53"/>
        <v>9</v>
      </c>
      <c r="Y214" s="30"/>
    </row>
    <row r="215" spans="1:25" x14ac:dyDescent="0.25">
      <c r="A215" s="19">
        <f t="shared" si="44"/>
        <v>703985.28590845515</v>
      </c>
      <c r="B215" s="19">
        <f>IF(A215 &gt; 0,A215*Mortgage!$B$4/12,0)</f>
        <v>2933.2720246185631</v>
      </c>
      <c r="C215" s="19">
        <f>IF(B215 &gt; 0,Mortgage!$B$14-B215,0)</f>
        <v>-1322.8071555821487</v>
      </c>
      <c r="D215" s="20">
        <f>IF(B215&gt;0,IF(Mortgage!$G$2 = "n", 0,Mortgage!$G$3-Mortgage!$B$19),0)</f>
        <v>-1550.4648690364145</v>
      </c>
      <c r="E215" s="20">
        <f t="shared" si="46"/>
        <v>60</v>
      </c>
      <c r="F215" s="20">
        <f t="shared" si="47"/>
        <v>-2873.2720246185631</v>
      </c>
      <c r="G215" s="19">
        <f t="shared" si="48"/>
        <v>706858.55793307372</v>
      </c>
      <c r="H215" s="19">
        <f t="shared" si="54"/>
        <v>419638.55793307273</v>
      </c>
      <c r="I215" s="19">
        <f t="shared" si="55"/>
        <v>-406858.55793307273</v>
      </c>
      <c r="J215" s="14">
        <v>213</v>
      </c>
      <c r="K215" s="15">
        <f t="shared" si="49"/>
        <v>18</v>
      </c>
      <c r="L215" s="31"/>
      <c r="N215" s="19">
        <f t="shared" si="45"/>
        <v>386707.57677645562</v>
      </c>
      <c r="O215" s="19">
        <f>IF(N215&gt;0,N215*Mortgage!$B$4/26,0)</f>
        <v>743.66841687779925</v>
      </c>
      <c r="P215" s="19">
        <f>IF(O215&gt;0,Mortgage!$B$38-O215,0)</f>
        <v>-0.7356813682771417</v>
      </c>
      <c r="Q215" s="20">
        <f>IF(P215&gt;0,IF(Mortgage!$G$2 = "n", 0,Mortgage!$G$4-Mortgage!$B$38),0)</f>
        <v>0</v>
      </c>
      <c r="R215" s="20">
        <f t="shared" si="50"/>
        <v>742.9327355095221</v>
      </c>
      <c r="S215" s="20">
        <f t="shared" si="51"/>
        <v>-0.7356813682771417</v>
      </c>
      <c r="T215" s="19">
        <f t="shared" si="52"/>
        <v>386708.31245782389</v>
      </c>
      <c r="U215" s="19">
        <f t="shared" si="56"/>
        <v>144655.47838186525</v>
      </c>
      <c r="V215" s="19">
        <f t="shared" si="57"/>
        <v>-86708.312457822496</v>
      </c>
      <c r="W215" s="14">
        <v>213</v>
      </c>
      <c r="X215" s="15">
        <f t="shared" si="53"/>
        <v>9</v>
      </c>
      <c r="Y215" s="30"/>
    </row>
    <row r="216" spans="1:25" x14ac:dyDescent="0.25">
      <c r="A216" s="19">
        <f t="shared" si="44"/>
        <v>706858.55793307372</v>
      </c>
      <c r="B216" s="19">
        <f>IF(A216 &gt; 0,A216*Mortgage!$B$4/12,0)</f>
        <v>2945.2439913878075</v>
      </c>
      <c r="C216" s="19">
        <f>IF(B216 &gt; 0,Mortgage!$B$14-B216,0)</f>
        <v>-1334.779122351393</v>
      </c>
      <c r="D216" s="20">
        <f>IF(B216&gt;0,IF(Mortgage!$G$2 = "n", 0,Mortgage!$G$3-Mortgage!$B$19),0)</f>
        <v>-1550.4648690364145</v>
      </c>
      <c r="E216" s="20">
        <f t="shared" si="46"/>
        <v>60</v>
      </c>
      <c r="F216" s="20">
        <f t="shared" si="47"/>
        <v>-2885.2439913878075</v>
      </c>
      <c r="G216" s="19">
        <f t="shared" si="48"/>
        <v>709743.80192446162</v>
      </c>
      <c r="H216" s="19">
        <f t="shared" si="54"/>
        <v>422583.80192446057</v>
      </c>
      <c r="I216" s="19">
        <f t="shared" si="55"/>
        <v>-409743.80192446057</v>
      </c>
      <c r="J216" s="14">
        <v>214</v>
      </c>
      <c r="K216" s="15">
        <f t="shared" si="49"/>
        <v>18</v>
      </c>
      <c r="L216" s="31"/>
      <c r="N216" s="19">
        <f t="shared" si="45"/>
        <v>386708.31245782389</v>
      </c>
      <c r="O216" s="19">
        <f>IF(N216&gt;0,N216*Mortgage!$B$4/26,0)</f>
        <v>743.66983164966143</v>
      </c>
      <c r="P216" s="19">
        <f>IF(O216&gt;0,Mortgage!$B$38-O216,0)</f>
        <v>-0.73709614013932878</v>
      </c>
      <c r="Q216" s="20">
        <f>IF(P216&gt;0,IF(Mortgage!$G$2 = "n", 0,Mortgage!$G$4-Mortgage!$B$38),0)</f>
        <v>0</v>
      </c>
      <c r="R216" s="20">
        <f t="shared" si="50"/>
        <v>742.9327355095221</v>
      </c>
      <c r="S216" s="20">
        <f t="shared" si="51"/>
        <v>-0.73709614013932878</v>
      </c>
      <c r="T216" s="19">
        <f t="shared" si="52"/>
        <v>386709.04955396405</v>
      </c>
      <c r="U216" s="19">
        <f t="shared" si="56"/>
        <v>145399.14821351491</v>
      </c>
      <c r="V216" s="19">
        <f t="shared" si="57"/>
        <v>-86709.049553962628</v>
      </c>
      <c r="W216" s="14">
        <v>214</v>
      </c>
      <c r="X216" s="15">
        <f t="shared" si="53"/>
        <v>9</v>
      </c>
      <c r="Y216" s="30"/>
    </row>
    <row r="217" spans="1:25" x14ac:dyDescent="0.25">
      <c r="A217" s="19">
        <f t="shared" si="44"/>
        <v>709743.80192446162</v>
      </c>
      <c r="B217" s="19">
        <f>IF(A217 &gt; 0,A217*Mortgage!$B$4/12,0)</f>
        <v>2957.2658413519234</v>
      </c>
      <c r="C217" s="19">
        <f>IF(B217 &gt; 0,Mortgage!$B$14-B217,0)</f>
        <v>-1346.8009723155089</v>
      </c>
      <c r="D217" s="20">
        <f>IF(B217&gt;0,IF(Mortgage!$G$2 = "n", 0,Mortgage!$G$3-Mortgage!$B$19),0)</f>
        <v>-1550.4648690364145</v>
      </c>
      <c r="E217" s="20">
        <f t="shared" si="46"/>
        <v>60</v>
      </c>
      <c r="F217" s="20">
        <f t="shared" si="47"/>
        <v>-2897.2658413519234</v>
      </c>
      <c r="G217" s="19">
        <f t="shared" si="48"/>
        <v>712641.06776581355</v>
      </c>
      <c r="H217" s="19">
        <f t="shared" si="54"/>
        <v>425541.06776581251</v>
      </c>
      <c r="I217" s="19">
        <f t="shared" si="55"/>
        <v>-412641.06776581251</v>
      </c>
      <c r="J217" s="14">
        <v>215</v>
      </c>
      <c r="K217" s="15">
        <f t="shared" si="49"/>
        <v>18</v>
      </c>
      <c r="L217" s="31"/>
      <c r="N217" s="19">
        <f t="shared" si="45"/>
        <v>386709.04955396405</v>
      </c>
      <c r="O217" s="19">
        <f>IF(N217&gt;0,N217*Mortgage!$B$4/26,0)</f>
        <v>743.67124914223859</v>
      </c>
      <c r="P217" s="19">
        <f>IF(O217&gt;0,Mortgage!$B$38-O217,0)</f>
        <v>-0.73851363271649006</v>
      </c>
      <c r="Q217" s="20">
        <f>IF(P217&gt;0,IF(Mortgage!$G$2 = "n", 0,Mortgage!$G$4-Mortgage!$B$38),0)</f>
        <v>0</v>
      </c>
      <c r="R217" s="20">
        <f t="shared" si="50"/>
        <v>742.9327355095221</v>
      </c>
      <c r="S217" s="20">
        <f t="shared" si="51"/>
        <v>-0.73851363271649006</v>
      </c>
      <c r="T217" s="19">
        <f t="shared" si="52"/>
        <v>386709.78806759679</v>
      </c>
      <c r="U217" s="19">
        <f t="shared" si="56"/>
        <v>146142.81946265715</v>
      </c>
      <c r="V217" s="19">
        <f t="shared" si="57"/>
        <v>-86709.788067595349</v>
      </c>
      <c r="W217" s="14">
        <v>215</v>
      </c>
      <c r="X217" s="15">
        <f t="shared" si="53"/>
        <v>9</v>
      </c>
      <c r="Y217" s="30"/>
    </row>
    <row r="218" spans="1:25" x14ac:dyDescent="0.25">
      <c r="A218" s="19">
        <f t="shared" si="44"/>
        <v>712641.06776581355</v>
      </c>
      <c r="B218" s="19">
        <f>IF(A218 &gt; 0,A218*Mortgage!$B$4/12,0)</f>
        <v>2969.337782357557</v>
      </c>
      <c r="C218" s="19">
        <f>IF(B218 &gt; 0,Mortgage!$B$14-B218,0)</f>
        <v>-1358.8729133211425</v>
      </c>
      <c r="D218" s="20">
        <f>IF(B218&gt;0,IF(Mortgage!$G$2 = "n", 0,Mortgage!$G$3-Mortgage!$B$19),0)</f>
        <v>-1550.4648690364145</v>
      </c>
      <c r="E218" s="20">
        <f t="shared" si="46"/>
        <v>60</v>
      </c>
      <c r="F218" s="20">
        <f t="shared" si="47"/>
        <v>-2909.337782357557</v>
      </c>
      <c r="G218" s="19">
        <f t="shared" si="48"/>
        <v>715550.40554817114</v>
      </c>
      <c r="H218" s="19">
        <f t="shared" si="54"/>
        <v>428510.40554817003</v>
      </c>
      <c r="I218" s="19">
        <f t="shared" si="55"/>
        <v>-415550.40554817003</v>
      </c>
      <c r="J218" s="14">
        <v>216</v>
      </c>
      <c r="K218" s="15">
        <f t="shared" si="49"/>
        <v>18</v>
      </c>
      <c r="L218" s="31"/>
      <c r="N218" s="19">
        <f t="shared" si="45"/>
        <v>386709.78806759679</v>
      </c>
      <c r="O218" s="19">
        <f>IF(N218&gt;0,N218*Mortgage!$B$4/26,0)</f>
        <v>743.67266936076317</v>
      </c>
      <c r="P218" s="19">
        <f>IF(O218&gt;0,Mortgage!$B$38-O218,0)</f>
        <v>-0.73993385124106226</v>
      </c>
      <c r="Q218" s="20">
        <f>IF(P218&gt;0,IF(Mortgage!$G$2 = "n", 0,Mortgage!$G$4-Mortgage!$B$38),0)</f>
        <v>0</v>
      </c>
      <c r="R218" s="20">
        <f t="shared" si="50"/>
        <v>742.9327355095221</v>
      </c>
      <c r="S218" s="20">
        <f t="shared" si="51"/>
        <v>-0.73993385124106226</v>
      </c>
      <c r="T218" s="19">
        <f t="shared" si="52"/>
        <v>386710.52800144802</v>
      </c>
      <c r="U218" s="19">
        <f t="shared" si="56"/>
        <v>146886.49213201791</v>
      </c>
      <c r="V218" s="19">
        <f t="shared" si="57"/>
        <v>-86710.528001446597</v>
      </c>
      <c r="W218" s="14">
        <v>216</v>
      </c>
      <c r="X218" s="15">
        <f t="shared" si="53"/>
        <v>9</v>
      </c>
      <c r="Y218" s="30"/>
    </row>
    <row r="219" spans="1:25" x14ac:dyDescent="0.25">
      <c r="A219" s="19">
        <f t="shared" si="44"/>
        <v>715550.40554817114</v>
      </c>
      <c r="B219" s="19">
        <f>IF(A219 &gt; 0,A219*Mortgage!$B$4/12,0)</f>
        <v>2981.4600231173795</v>
      </c>
      <c r="C219" s="19">
        <f>IF(B219 &gt; 0,Mortgage!$B$14-B219,0)</f>
        <v>-1370.995154080965</v>
      </c>
      <c r="D219" s="20">
        <f>IF(B219&gt;0,IF(Mortgage!$G$2 = "n", 0,Mortgage!$G$3-Mortgage!$B$19),0)</f>
        <v>-1550.4648690364145</v>
      </c>
      <c r="E219" s="20">
        <f t="shared" si="46"/>
        <v>60</v>
      </c>
      <c r="F219" s="20">
        <f t="shared" si="47"/>
        <v>-2921.4600231173795</v>
      </c>
      <c r="G219" s="19">
        <f t="shared" si="48"/>
        <v>718471.86557128851</v>
      </c>
      <c r="H219" s="19">
        <f t="shared" si="54"/>
        <v>431491.8655712874</v>
      </c>
      <c r="I219" s="19">
        <f t="shared" si="55"/>
        <v>-418471.8655712874</v>
      </c>
      <c r="J219" s="14">
        <v>217</v>
      </c>
      <c r="K219" s="15">
        <f t="shared" si="49"/>
        <v>19</v>
      </c>
      <c r="L219" s="30"/>
      <c r="N219" s="19">
        <f t="shared" si="45"/>
        <v>386710.52800144802</v>
      </c>
      <c r="O219" s="19">
        <f>IF(N219&gt;0,N219*Mortgage!$B$4/26,0)</f>
        <v>743.67409231047702</v>
      </c>
      <c r="P219" s="19">
        <f>IF(O219&gt;0,Mortgage!$B$38-O219,0)</f>
        <v>-0.74135680095491807</v>
      </c>
      <c r="Q219" s="20">
        <f>IF(P219&gt;0,IF(Mortgage!$G$2 = "n", 0,Mortgage!$G$4-Mortgage!$B$38),0)</f>
        <v>0</v>
      </c>
      <c r="R219" s="20">
        <f t="shared" si="50"/>
        <v>742.9327355095221</v>
      </c>
      <c r="S219" s="20">
        <f t="shared" si="51"/>
        <v>-0.74135680095491807</v>
      </c>
      <c r="T219" s="19">
        <f t="shared" si="52"/>
        <v>386711.26935824897</v>
      </c>
      <c r="U219" s="19">
        <f t="shared" si="56"/>
        <v>147630.16622432839</v>
      </c>
      <c r="V219" s="19">
        <f t="shared" si="57"/>
        <v>-86711.269358247548</v>
      </c>
      <c r="W219" s="14">
        <v>217</v>
      </c>
      <c r="X219" s="15">
        <f t="shared" si="53"/>
        <v>9</v>
      </c>
      <c r="Y219" s="30"/>
    </row>
    <row r="220" spans="1:25" x14ac:dyDescent="0.25">
      <c r="A220" s="19">
        <f t="shared" si="44"/>
        <v>718471.86557128851</v>
      </c>
      <c r="B220" s="19">
        <f>IF(A220 &gt; 0,A220*Mortgage!$B$4/12,0)</f>
        <v>2993.632773213702</v>
      </c>
      <c r="C220" s="19">
        <f>IF(B220 &gt; 0,Mortgage!$B$14-B220,0)</f>
        <v>-1383.1679041772875</v>
      </c>
      <c r="D220" s="20">
        <f>IF(B220&gt;0,IF(Mortgage!$G$2 = "n", 0,Mortgage!$G$3-Mortgage!$B$19),0)</f>
        <v>-1550.4648690364145</v>
      </c>
      <c r="E220" s="20">
        <f t="shared" si="46"/>
        <v>60</v>
      </c>
      <c r="F220" s="20">
        <f t="shared" si="47"/>
        <v>-2933.632773213702</v>
      </c>
      <c r="G220" s="19">
        <f t="shared" si="48"/>
        <v>721405.4983445023</v>
      </c>
      <c r="H220" s="19">
        <f t="shared" si="54"/>
        <v>434485.49834450113</v>
      </c>
      <c r="I220" s="19">
        <f t="shared" si="55"/>
        <v>-421405.49834450113</v>
      </c>
      <c r="J220" s="14">
        <v>218</v>
      </c>
      <c r="K220" s="15">
        <f t="shared" si="49"/>
        <v>19</v>
      </c>
      <c r="L220" s="30"/>
      <c r="N220" s="19">
        <f t="shared" si="45"/>
        <v>386711.26935824897</v>
      </c>
      <c r="O220" s="19">
        <f>IF(N220&gt;0,N220*Mortgage!$B$4/26,0)</f>
        <v>743.67551799663261</v>
      </c>
      <c r="P220" s="19">
        <f>IF(O220&gt;0,Mortgage!$B$38-O220,0)</f>
        <v>-0.7427824871105031</v>
      </c>
      <c r="Q220" s="20">
        <f>IF(P220&gt;0,IF(Mortgage!$G$2 = "n", 0,Mortgage!$G$4-Mortgage!$B$38),0)</f>
        <v>0</v>
      </c>
      <c r="R220" s="20">
        <f t="shared" si="50"/>
        <v>742.9327355095221</v>
      </c>
      <c r="S220" s="20">
        <f t="shared" si="51"/>
        <v>-0.7427824871105031</v>
      </c>
      <c r="T220" s="19">
        <f t="shared" si="52"/>
        <v>386712.0121407361</v>
      </c>
      <c r="U220" s="19">
        <f t="shared" si="56"/>
        <v>148373.84174232502</v>
      </c>
      <c r="V220" s="19">
        <f t="shared" si="57"/>
        <v>-86712.01214073466</v>
      </c>
      <c r="W220" s="14">
        <v>218</v>
      </c>
      <c r="X220" s="15">
        <f t="shared" si="53"/>
        <v>9</v>
      </c>
      <c r="Y220" s="30"/>
    </row>
    <row r="221" spans="1:25" x14ac:dyDescent="0.25">
      <c r="A221" s="19">
        <f t="shared" ref="A221:A284" si="58">G220</f>
        <v>721405.4983445023</v>
      </c>
      <c r="B221" s="19">
        <f>IF(A221 &gt; 0,A221*Mortgage!$B$4/12,0)</f>
        <v>3005.8562431020928</v>
      </c>
      <c r="C221" s="19">
        <f>IF(B221 &gt; 0,Mortgage!$B$14-B221,0)</f>
        <v>-1395.3913740656783</v>
      </c>
      <c r="D221" s="20">
        <f>IF(B221&gt;0,IF(Mortgage!$G$2 = "n", 0,Mortgage!$G$3-Mortgage!$B$19),0)</f>
        <v>-1550.4648690364145</v>
      </c>
      <c r="E221" s="20">
        <f t="shared" si="46"/>
        <v>60</v>
      </c>
      <c r="F221" s="20">
        <f t="shared" si="47"/>
        <v>-2945.8562431020928</v>
      </c>
      <c r="G221" s="19">
        <f t="shared" si="48"/>
        <v>724351.35458760441</v>
      </c>
      <c r="H221" s="19">
        <f t="shared" si="54"/>
        <v>437491.35458760324</v>
      </c>
      <c r="I221" s="19">
        <f t="shared" si="55"/>
        <v>-424351.35458760324</v>
      </c>
      <c r="J221" s="14">
        <v>219</v>
      </c>
      <c r="K221" s="15">
        <f t="shared" si="49"/>
        <v>19</v>
      </c>
      <c r="L221" s="30"/>
      <c r="N221" s="19">
        <f t="shared" ref="N221:N284" si="59">T220</f>
        <v>386712.0121407361</v>
      </c>
      <c r="O221" s="19">
        <f>IF(N221&gt;0,N221*Mortgage!$B$4/26,0)</f>
        <v>743.67694642449248</v>
      </c>
      <c r="P221" s="19">
        <f>IF(O221&gt;0,Mortgage!$B$38-O221,0)</f>
        <v>-0.74421091497038105</v>
      </c>
      <c r="Q221" s="20">
        <f>IF(P221&gt;0,IF(Mortgage!$G$2 = "n", 0,Mortgage!$G$4-Mortgage!$B$38),0)</f>
        <v>0</v>
      </c>
      <c r="R221" s="20">
        <f t="shared" si="50"/>
        <v>742.9327355095221</v>
      </c>
      <c r="S221" s="20">
        <f t="shared" si="51"/>
        <v>-0.74421091497038105</v>
      </c>
      <c r="T221" s="19">
        <f t="shared" si="52"/>
        <v>386712.75635165104</v>
      </c>
      <c r="U221" s="19">
        <f t="shared" si="56"/>
        <v>149117.51868874952</v>
      </c>
      <c r="V221" s="19">
        <f t="shared" si="57"/>
        <v>-86712.75635164963</v>
      </c>
      <c r="W221" s="14">
        <v>219</v>
      </c>
      <c r="X221" s="15">
        <f t="shared" si="53"/>
        <v>9</v>
      </c>
      <c r="Y221" s="30"/>
    </row>
    <row r="222" spans="1:25" x14ac:dyDescent="0.25">
      <c r="A222" s="19">
        <f t="shared" si="58"/>
        <v>724351.35458760441</v>
      </c>
      <c r="B222" s="19">
        <f>IF(A222 &gt; 0,A222*Mortgage!$B$4/12,0)</f>
        <v>3018.1306441150186</v>
      </c>
      <c r="C222" s="19">
        <f>IF(B222 &gt; 0,Mortgage!$B$14-B222,0)</f>
        <v>-1407.6657750786042</v>
      </c>
      <c r="D222" s="20">
        <f>IF(B222&gt;0,IF(Mortgage!$G$2 = "n", 0,Mortgage!$G$3-Mortgage!$B$19),0)</f>
        <v>-1550.4648690364145</v>
      </c>
      <c r="E222" s="20">
        <f t="shared" si="46"/>
        <v>60</v>
      </c>
      <c r="F222" s="20">
        <f t="shared" si="47"/>
        <v>-2958.1306441150186</v>
      </c>
      <c r="G222" s="19">
        <f t="shared" si="48"/>
        <v>727309.48523171945</v>
      </c>
      <c r="H222" s="19">
        <f t="shared" si="54"/>
        <v>440509.48523171828</v>
      </c>
      <c r="I222" s="19">
        <f t="shared" si="55"/>
        <v>-427309.48523171828</v>
      </c>
      <c r="J222" s="14">
        <v>220</v>
      </c>
      <c r="K222" s="15">
        <f t="shared" si="49"/>
        <v>19</v>
      </c>
      <c r="L222" s="30"/>
      <c r="N222" s="19">
        <f t="shared" si="59"/>
        <v>386712.75635165104</v>
      </c>
      <c r="O222" s="19">
        <f>IF(N222&gt;0,N222*Mortgage!$B$4/26,0)</f>
        <v>743.67837759932888</v>
      </c>
      <c r="P222" s="19">
        <f>IF(O222&gt;0,Mortgage!$B$38-O222,0)</f>
        <v>-0.74564208980677904</v>
      </c>
      <c r="Q222" s="20">
        <f>IF(P222&gt;0,IF(Mortgage!$G$2 = "n", 0,Mortgage!$G$4-Mortgage!$B$38),0)</f>
        <v>0</v>
      </c>
      <c r="R222" s="20">
        <f t="shared" si="50"/>
        <v>742.9327355095221</v>
      </c>
      <c r="S222" s="20">
        <f t="shared" si="51"/>
        <v>-0.74564208980677904</v>
      </c>
      <c r="T222" s="19">
        <f t="shared" si="52"/>
        <v>386713.50199374085</v>
      </c>
      <c r="U222" s="19">
        <f t="shared" si="56"/>
        <v>149861.19706634886</v>
      </c>
      <c r="V222" s="19">
        <f t="shared" si="57"/>
        <v>-86713.501993739439</v>
      </c>
      <c r="W222" s="14">
        <v>220</v>
      </c>
      <c r="X222" s="15">
        <f t="shared" si="53"/>
        <v>9</v>
      </c>
      <c r="Y222" s="30"/>
    </row>
    <row r="223" spans="1:25" x14ac:dyDescent="0.25">
      <c r="A223" s="19">
        <f t="shared" si="58"/>
        <v>727309.48523171945</v>
      </c>
      <c r="B223" s="19">
        <f>IF(A223 &gt; 0,A223*Mortgage!$B$4/12,0)</f>
        <v>3030.4561884654977</v>
      </c>
      <c r="C223" s="19">
        <f>IF(B223 &gt; 0,Mortgage!$B$14-B223,0)</f>
        <v>-1419.9913194290832</v>
      </c>
      <c r="D223" s="20">
        <f>IF(B223&gt;0,IF(Mortgage!$G$2 = "n", 0,Mortgage!$G$3-Mortgage!$B$19),0)</f>
        <v>-1550.4648690364145</v>
      </c>
      <c r="E223" s="20">
        <f t="shared" si="46"/>
        <v>60</v>
      </c>
      <c r="F223" s="20">
        <f t="shared" si="47"/>
        <v>-2970.4561884654977</v>
      </c>
      <c r="G223" s="19">
        <f t="shared" si="48"/>
        <v>730279.94142018503</v>
      </c>
      <c r="H223" s="19">
        <f t="shared" si="54"/>
        <v>443539.94142018375</v>
      </c>
      <c r="I223" s="19">
        <f t="shared" si="55"/>
        <v>-430279.94142018375</v>
      </c>
      <c r="J223" s="14">
        <v>221</v>
      </c>
      <c r="K223" s="15">
        <f t="shared" si="49"/>
        <v>19</v>
      </c>
      <c r="L223" s="30"/>
      <c r="N223" s="19">
        <f t="shared" si="59"/>
        <v>386713.50199374085</v>
      </c>
      <c r="O223" s="19">
        <f>IF(N223&gt;0,N223*Mortgage!$B$4/26,0)</f>
        <v>743.67981152642471</v>
      </c>
      <c r="P223" s="19">
        <f>IF(O223&gt;0,Mortgage!$B$38-O223,0)</f>
        <v>-0.74707601690261072</v>
      </c>
      <c r="Q223" s="20">
        <f>IF(P223&gt;0,IF(Mortgage!$G$2 = "n", 0,Mortgage!$G$4-Mortgage!$B$38),0)</f>
        <v>0</v>
      </c>
      <c r="R223" s="20">
        <f t="shared" si="50"/>
        <v>742.9327355095221</v>
      </c>
      <c r="S223" s="20">
        <f t="shared" si="51"/>
        <v>-0.74707601690261072</v>
      </c>
      <c r="T223" s="19">
        <f t="shared" si="52"/>
        <v>386714.24906975776</v>
      </c>
      <c r="U223" s="19">
        <f t="shared" si="56"/>
        <v>150604.8768778753</v>
      </c>
      <c r="V223" s="19">
        <f t="shared" si="57"/>
        <v>-86714.249069756348</v>
      </c>
      <c r="W223" s="14">
        <v>221</v>
      </c>
      <c r="X223" s="15">
        <f t="shared" si="53"/>
        <v>9</v>
      </c>
      <c r="Y223" s="30"/>
    </row>
    <row r="224" spans="1:25" x14ac:dyDescent="0.25">
      <c r="A224" s="19">
        <f t="shared" si="58"/>
        <v>730279.94142018503</v>
      </c>
      <c r="B224" s="19">
        <f>IF(A224 &gt; 0,A224*Mortgage!$B$4/12,0)</f>
        <v>3042.8330892507711</v>
      </c>
      <c r="C224" s="19">
        <f>IF(B224 &gt; 0,Mortgage!$B$14-B224,0)</f>
        <v>-1432.3682202143566</v>
      </c>
      <c r="D224" s="20">
        <f>IF(B224&gt;0,IF(Mortgage!$G$2 = "n", 0,Mortgage!$G$3-Mortgage!$B$19),0)</f>
        <v>-1550.4648690364145</v>
      </c>
      <c r="E224" s="20">
        <f t="shared" si="46"/>
        <v>60</v>
      </c>
      <c r="F224" s="20">
        <f t="shared" si="47"/>
        <v>-2982.8330892507711</v>
      </c>
      <c r="G224" s="19">
        <f t="shared" si="48"/>
        <v>733262.77450943587</v>
      </c>
      <c r="H224" s="19">
        <f t="shared" si="54"/>
        <v>446582.77450943453</v>
      </c>
      <c r="I224" s="19">
        <f t="shared" si="55"/>
        <v>-433262.77450943453</v>
      </c>
      <c r="J224" s="14">
        <v>222</v>
      </c>
      <c r="K224" s="15">
        <f t="shared" si="49"/>
        <v>19</v>
      </c>
      <c r="L224" s="30"/>
      <c r="N224" s="19">
        <f t="shared" si="59"/>
        <v>386714.24906975776</v>
      </c>
      <c r="O224" s="19">
        <f>IF(N224&gt;0,N224*Mortgage!$B$4/26,0)</f>
        <v>743.68124821107267</v>
      </c>
      <c r="P224" s="19">
        <f>IF(O224&gt;0,Mortgage!$B$38-O224,0)</f>
        <v>-0.74851270155056682</v>
      </c>
      <c r="Q224" s="20">
        <f>IF(P224&gt;0,IF(Mortgage!$G$2 = "n", 0,Mortgage!$G$4-Mortgage!$B$38),0)</f>
        <v>0</v>
      </c>
      <c r="R224" s="20">
        <f t="shared" si="50"/>
        <v>742.9327355095221</v>
      </c>
      <c r="S224" s="20">
        <f t="shared" si="51"/>
        <v>-0.74851270155056682</v>
      </c>
      <c r="T224" s="19">
        <f t="shared" si="52"/>
        <v>386714.9975824593</v>
      </c>
      <c r="U224" s="19">
        <f t="shared" si="56"/>
        <v>151348.55812608637</v>
      </c>
      <c r="V224" s="19">
        <f t="shared" si="57"/>
        <v>-86714.997582457901</v>
      </c>
      <c r="W224" s="14">
        <v>222</v>
      </c>
      <c r="X224" s="15">
        <f t="shared" si="53"/>
        <v>9</v>
      </c>
      <c r="Y224" s="31"/>
    </row>
    <row r="225" spans="1:25" x14ac:dyDescent="0.25">
      <c r="A225" s="19">
        <f t="shared" si="58"/>
        <v>733262.77450943587</v>
      </c>
      <c r="B225" s="19">
        <f>IF(A225 &gt; 0,A225*Mortgage!$B$4/12,0)</f>
        <v>3055.2615604559828</v>
      </c>
      <c r="C225" s="19">
        <f>IF(B225 &gt; 0,Mortgage!$B$14-B225,0)</f>
        <v>-1444.7966914195683</v>
      </c>
      <c r="D225" s="20">
        <f>IF(B225&gt;0,IF(Mortgage!$G$2 = "n", 0,Mortgage!$G$3-Mortgage!$B$19),0)</f>
        <v>-1550.4648690364145</v>
      </c>
      <c r="E225" s="20">
        <f t="shared" si="46"/>
        <v>60</v>
      </c>
      <c r="F225" s="20">
        <f t="shared" si="47"/>
        <v>-2995.2615604559828</v>
      </c>
      <c r="G225" s="19">
        <f t="shared" si="48"/>
        <v>736258.03606989188</v>
      </c>
      <c r="H225" s="19">
        <f t="shared" si="54"/>
        <v>449638.03606989048</v>
      </c>
      <c r="I225" s="19">
        <f t="shared" si="55"/>
        <v>-436258.03606989048</v>
      </c>
      <c r="J225" s="14">
        <v>223</v>
      </c>
      <c r="K225" s="15">
        <f t="shared" si="49"/>
        <v>19</v>
      </c>
      <c r="L225" s="31"/>
      <c r="N225" s="19">
        <f t="shared" si="59"/>
        <v>386714.9975824593</v>
      </c>
      <c r="O225" s="19">
        <f>IF(N225&gt;0,N225*Mortgage!$B$4/26,0)</f>
        <v>743.68268765857567</v>
      </c>
      <c r="P225" s="19">
        <f>IF(O225&gt;0,Mortgage!$B$38-O225,0)</f>
        <v>-0.74995214905356988</v>
      </c>
      <c r="Q225" s="20">
        <f>IF(P225&gt;0,IF(Mortgage!$G$2 = "n", 0,Mortgage!$G$4-Mortgage!$B$38),0)</f>
        <v>0</v>
      </c>
      <c r="R225" s="20">
        <f t="shared" si="50"/>
        <v>742.9327355095221</v>
      </c>
      <c r="S225" s="20">
        <f t="shared" si="51"/>
        <v>-0.74995214905356988</v>
      </c>
      <c r="T225" s="19">
        <f t="shared" si="52"/>
        <v>386715.74753460835</v>
      </c>
      <c r="U225" s="19">
        <f t="shared" si="56"/>
        <v>152092.24081374495</v>
      </c>
      <c r="V225" s="19">
        <f t="shared" si="57"/>
        <v>-86715.747534606955</v>
      </c>
      <c r="W225" s="14">
        <v>223</v>
      </c>
      <c r="X225" s="15">
        <f t="shared" si="53"/>
        <v>9</v>
      </c>
      <c r="Y225" s="31"/>
    </row>
    <row r="226" spans="1:25" x14ac:dyDescent="0.25">
      <c r="A226" s="19">
        <f t="shared" si="58"/>
        <v>736258.03606989188</v>
      </c>
      <c r="B226" s="19">
        <f>IF(A226 &gt; 0,A226*Mortgage!$B$4/12,0)</f>
        <v>3067.7418169578832</v>
      </c>
      <c r="C226" s="19">
        <f>IF(B226 &gt; 0,Mortgage!$B$14-B226,0)</f>
        <v>-1457.2769479214687</v>
      </c>
      <c r="D226" s="20">
        <f>IF(B226&gt;0,IF(Mortgage!$G$2 = "n", 0,Mortgage!$G$3-Mortgage!$B$19),0)</f>
        <v>-1550.4648690364145</v>
      </c>
      <c r="E226" s="20">
        <f t="shared" si="46"/>
        <v>60</v>
      </c>
      <c r="F226" s="20">
        <f t="shared" si="47"/>
        <v>-3007.7418169578832</v>
      </c>
      <c r="G226" s="19">
        <f t="shared" si="48"/>
        <v>739265.77788684983</v>
      </c>
      <c r="H226" s="19">
        <f t="shared" si="54"/>
        <v>452705.77788684837</v>
      </c>
      <c r="I226" s="19">
        <f t="shared" si="55"/>
        <v>-439265.77788684837</v>
      </c>
      <c r="J226" s="14">
        <v>224</v>
      </c>
      <c r="K226" s="15">
        <f t="shared" si="49"/>
        <v>19</v>
      </c>
      <c r="L226" s="31"/>
      <c r="N226" s="19">
        <f t="shared" si="59"/>
        <v>386715.74753460835</v>
      </c>
      <c r="O226" s="19">
        <f>IF(N226&gt;0,N226*Mortgage!$B$4/26,0)</f>
        <v>743.68412987424688</v>
      </c>
      <c r="P226" s="19">
        <f>IF(O226&gt;0,Mortgage!$B$38-O226,0)</f>
        <v>-0.75139436472477428</v>
      </c>
      <c r="Q226" s="20">
        <f>IF(P226&gt;0,IF(Mortgage!$G$2 = "n", 0,Mortgage!$G$4-Mortgage!$B$38),0)</f>
        <v>0</v>
      </c>
      <c r="R226" s="20">
        <f t="shared" si="50"/>
        <v>742.9327355095221</v>
      </c>
      <c r="S226" s="20">
        <f t="shared" si="51"/>
        <v>-0.75139436472477428</v>
      </c>
      <c r="T226" s="19">
        <f t="shared" si="52"/>
        <v>386716.4989289731</v>
      </c>
      <c r="U226" s="19">
        <f t="shared" si="56"/>
        <v>152835.9249436192</v>
      </c>
      <c r="V226" s="19">
        <f t="shared" si="57"/>
        <v>-86716.498928971676</v>
      </c>
      <c r="W226" s="14">
        <v>224</v>
      </c>
      <c r="X226" s="15">
        <f t="shared" si="53"/>
        <v>9</v>
      </c>
      <c r="Y226" s="31"/>
    </row>
    <row r="227" spans="1:25" x14ac:dyDescent="0.25">
      <c r="A227" s="19">
        <f t="shared" si="58"/>
        <v>739265.77788684983</v>
      </c>
      <c r="B227" s="19">
        <f>IF(A227 &gt; 0,A227*Mortgage!$B$4/12,0)</f>
        <v>3080.274074528541</v>
      </c>
      <c r="C227" s="19">
        <f>IF(B227 &gt; 0,Mortgage!$B$14-B227,0)</f>
        <v>-1469.8092054921265</v>
      </c>
      <c r="D227" s="20">
        <f>IF(B227&gt;0,IF(Mortgage!$G$2 = "n", 0,Mortgage!$G$3-Mortgage!$B$19),0)</f>
        <v>-1550.4648690364145</v>
      </c>
      <c r="E227" s="20">
        <f t="shared" si="46"/>
        <v>60</v>
      </c>
      <c r="F227" s="20">
        <f t="shared" si="47"/>
        <v>-3020.274074528541</v>
      </c>
      <c r="G227" s="19">
        <f t="shared" si="48"/>
        <v>742286.05196137843</v>
      </c>
      <c r="H227" s="19">
        <f t="shared" si="54"/>
        <v>455786.05196137691</v>
      </c>
      <c r="I227" s="19">
        <f t="shared" si="55"/>
        <v>-442286.05196137691</v>
      </c>
      <c r="J227" s="14">
        <v>225</v>
      </c>
      <c r="K227" s="15">
        <f t="shared" si="49"/>
        <v>19</v>
      </c>
      <c r="L227" s="31"/>
      <c r="N227" s="19">
        <f t="shared" si="59"/>
        <v>386716.4989289731</v>
      </c>
      <c r="O227" s="19">
        <f>IF(N227&gt;0,N227*Mortgage!$B$4/26,0)</f>
        <v>743.68557486340978</v>
      </c>
      <c r="P227" s="19">
        <f>IF(O227&gt;0,Mortgage!$B$38-O227,0)</f>
        <v>-0.75283935388767986</v>
      </c>
      <c r="Q227" s="20">
        <f>IF(P227&gt;0,IF(Mortgage!$G$2 = "n", 0,Mortgage!$G$4-Mortgage!$B$38),0)</f>
        <v>0</v>
      </c>
      <c r="R227" s="20">
        <f t="shared" si="50"/>
        <v>742.9327355095221</v>
      </c>
      <c r="S227" s="20">
        <f t="shared" si="51"/>
        <v>-0.75283935388767986</v>
      </c>
      <c r="T227" s="19">
        <f t="shared" si="52"/>
        <v>386717.25176832697</v>
      </c>
      <c r="U227" s="19">
        <f t="shared" si="56"/>
        <v>153579.6105184826</v>
      </c>
      <c r="V227" s="19">
        <f t="shared" si="57"/>
        <v>-86717.251768325557</v>
      </c>
      <c r="W227" s="14">
        <v>225</v>
      </c>
      <c r="X227" s="15">
        <f t="shared" si="53"/>
        <v>9</v>
      </c>
      <c r="Y227" s="31"/>
    </row>
    <row r="228" spans="1:25" x14ac:dyDescent="0.25">
      <c r="A228" s="19">
        <f t="shared" si="58"/>
        <v>742286.05196137843</v>
      </c>
      <c r="B228" s="19">
        <f>IF(A228 &gt; 0,A228*Mortgage!$B$4/12,0)</f>
        <v>3092.8585498390767</v>
      </c>
      <c r="C228" s="19">
        <f>IF(B228 &gt; 0,Mortgage!$B$14-B228,0)</f>
        <v>-1482.3936808026622</v>
      </c>
      <c r="D228" s="20">
        <f>IF(B228&gt;0,IF(Mortgage!$G$2 = "n", 0,Mortgage!$G$3-Mortgage!$B$19),0)</f>
        <v>-1550.4648690364145</v>
      </c>
      <c r="E228" s="20">
        <f t="shared" si="46"/>
        <v>60</v>
      </c>
      <c r="F228" s="20">
        <f t="shared" si="47"/>
        <v>-3032.8585498390767</v>
      </c>
      <c r="G228" s="19">
        <f t="shared" si="48"/>
        <v>745318.91051121755</v>
      </c>
      <c r="H228" s="19">
        <f t="shared" si="54"/>
        <v>458878.91051121597</v>
      </c>
      <c r="I228" s="19">
        <f t="shared" si="55"/>
        <v>-445318.91051121597</v>
      </c>
      <c r="J228" s="14">
        <v>226</v>
      </c>
      <c r="K228" s="15">
        <f t="shared" si="49"/>
        <v>19</v>
      </c>
      <c r="L228" s="31"/>
      <c r="N228" s="19">
        <f t="shared" si="59"/>
        <v>386717.25176832697</v>
      </c>
      <c r="O228" s="19">
        <f>IF(N228&gt;0,N228*Mortgage!$B$4/26,0)</f>
        <v>743.68702263139801</v>
      </c>
      <c r="P228" s="19">
        <f>IF(O228&gt;0,Mortgage!$B$38-O228,0)</f>
        <v>-0.75428712187590463</v>
      </c>
      <c r="Q228" s="20">
        <f>IF(P228&gt;0,IF(Mortgage!$G$2 = "n", 0,Mortgage!$G$4-Mortgage!$B$38),0)</f>
        <v>0</v>
      </c>
      <c r="R228" s="20">
        <f t="shared" si="50"/>
        <v>742.9327355095221</v>
      </c>
      <c r="S228" s="20">
        <f t="shared" si="51"/>
        <v>-0.75428712187590463</v>
      </c>
      <c r="T228" s="19">
        <f t="shared" si="52"/>
        <v>386718.00605544884</v>
      </c>
      <c r="U228" s="19">
        <f t="shared" si="56"/>
        <v>154323.29754111401</v>
      </c>
      <c r="V228" s="19">
        <f t="shared" si="57"/>
        <v>-86718.006055447433</v>
      </c>
      <c r="W228" s="14">
        <v>226</v>
      </c>
      <c r="X228" s="15">
        <f t="shared" si="53"/>
        <v>9</v>
      </c>
      <c r="Y228" s="31"/>
    </row>
    <row r="229" spans="1:25" x14ac:dyDescent="0.25">
      <c r="A229" s="19">
        <f t="shared" si="58"/>
        <v>745318.91051121755</v>
      </c>
      <c r="B229" s="19">
        <f>IF(A229 &gt; 0,A229*Mortgage!$B$4/12,0)</f>
        <v>3105.4954604634063</v>
      </c>
      <c r="C229" s="19">
        <f>IF(B229 &gt; 0,Mortgage!$B$14-B229,0)</f>
        <v>-1495.0305914269918</v>
      </c>
      <c r="D229" s="20">
        <f>IF(B229&gt;0,IF(Mortgage!$G$2 = "n", 0,Mortgage!$G$3-Mortgage!$B$19),0)</f>
        <v>-1550.4648690364145</v>
      </c>
      <c r="E229" s="20">
        <f t="shared" si="46"/>
        <v>60</v>
      </c>
      <c r="F229" s="20">
        <f t="shared" si="47"/>
        <v>-3045.4954604634063</v>
      </c>
      <c r="G229" s="19">
        <f t="shared" si="48"/>
        <v>748364.405971681</v>
      </c>
      <c r="H229" s="19">
        <f t="shared" si="54"/>
        <v>461984.40597167937</v>
      </c>
      <c r="I229" s="19">
        <f t="shared" si="55"/>
        <v>-448364.40597167937</v>
      </c>
      <c r="J229" s="14">
        <v>227</v>
      </c>
      <c r="K229" s="15">
        <f t="shared" si="49"/>
        <v>19</v>
      </c>
      <c r="L229" s="31"/>
      <c r="N229" s="19">
        <f t="shared" si="59"/>
        <v>386718.00605544884</v>
      </c>
      <c r="O229" s="19">
        <f>IF(N229&gt;0,N229*Mortgage!$B$4/26,0)</f>
        <v>743.68847318355552</v>
      </c>
      <c r="P229" s="19">
        <f>IF(O229&gt;0,Mortgage!$B$38-O229,0)</f>
        <v>-0.75573767403341208</v>
      </c>
      <c r="Q229" s="20">
        <f>IF(P229&gt;0,IF(Mortgage!$G$2 = "n", 0,Mortgage!$G$4-Mortgage!$B$38),0)</f>
        <v>0</v>
      </c>
      <c r="R229" s="20">
        <f t="shared" si="50"/>
        <v>742.9327355095221</v>
      </c>
      <c r="S229" s="20">
        <f t="shared" si="51"/>
        <v>-0.75573767403341208</v>
      </c>
      <c r="T229" s="19">
        <f t="shared" si="52"/>
        <v>386718.76179312286</v>
      </c>
      <c r="U229" s="19">
        <f t="shared" si="56"/>
        <v>155066.98601429755</v>
      </c>
      <c r="V229" s="19">
        <f t="shared" si="57"/>
        <v>-86718.761793121463</v>
      </c>
      <c r="W229" s="14">
        <v>227</v>
      </c>
      <c r="X229" s="15">
        <f t="shared" si="53"/>
        <v>9</v>
      </c>
      <c r="Y229" s="31"/>
    </row>
    <row r="230" spans="1:25" x14ac:dyDescent="0.25">
      <c r="A230" s="19">
        <f t="shared" si="58"/>
        <v>748364.405971681</v>
      </c>
      <c r="B230" s="19">
        <f>IF(A230 &gt; 0,A230*Mortgage!$B$4/12,0)</f>
        <v>3118.1850248820042</v>
      </c>
      <c r="C230" s="19">
        <f>IF(B230 &gt; 0,Mortgage!$B$14-B230,0)</f>
        <v>-1507.7201558455897</v>
      </c>
      <c r="D230" s="20">
        <f>IF(B230&gt;0,IF(Mortgage!$G$2 = "n", 0,Mortgage!$G$3-Mortgage!$B$19),0)</f>
        <v>-1550.4648690364145</v>
      </c>
      <c r="E230" s="20">
        <f t="shared" si="46"/>
        <v>60</v>
      </c>
      <c r="F230" s="20">
        <f t="shared" si="47"/>
        <v>-3058.1850248820042</v>
      </c>
      <c r="G230" s="19">
        <f t="shared" si="48"/>
        <v>751422.59099656309</v>
      </c>
      <c r="H230" s="19">
        <f t="shared" si="54"/>
        <v>465102.5909965614</v>
      </c>
      <c r="I230" s="19">
        <f t="shared" si="55"/>
        <v>-451422.5909965614</v>
      </c>
      <c r="J230" s="14">
        <v>228</v>
      </c>
      <c r="K230" s="15">
        <f t="shared" si="49"/>
        <v>19</v>
      </c>
      <c r="L230" s="31"/>
      <c r="N230" s="19">
        <f t="shared" si="59"/>
        <v>386718.76179312286</v>
      </c>
      <c r="O230" s="19">
        <f>IF(N230&gt;0,N230*Mortgage!$B$4/26,0)</f>
        <v>743.68992652523639</v>
      </c>
      <c r="P230" s="19">
        <f>IF(O230&gt;0,Mortgage!$B$38-O230,0)</f>
        <v>-0.75719101571428382</v>
      </c>
      <c r="Q230" s="20">
        <f>IF(P230&gt;0,IF(Mortgage!$G$2 = "n", 0,Mortgage!$G$4-Mortgage!$B$38),0)</f>
        <v>0</v>
      </c>
      <c r="R230" s="20">
        <f t="shared" si="50"/>
        <v>742.9327355095221</v>
      </c>
      <c r="S230" s="20">
        <f t="shared" si="51"/>
        <v>-0.75719101571428382</v>
      </c>
      <c r="T230" s="19">
        <f t="shared" si="52"/>
        <v>386719.51898413856</v>
      </c>
      <c r="U230" s="19">
        <f t="shared" si="56"/>
        <v>155810.67594082278</v>
      </c>
      <c r="V230" s="19">
        <f t="shared" si="57"/>
        <v>-86719.518984137176</v>
      </c>
      <c r="W230" s="14">
        <v>228</v>
      </c>
      <c r="X230" s="15">
        <f t="shared" si="53"/>
        <v>9</v>
      </c>
      <c r="Y230" s="31"/>
    </row>
    <row r="231" spans="1:25" x14ac:dyDescent="0.25">
      <c r="A231" s="19">
        <f t="shared" si="58"/>
        <v>751422.59099656309</v>
      </c>
      <c r="B231" s="19">
        <f>IF(A231 &gt; 0,A231*Mortgage!$B$4/12,0)</f>
        <v>3130.9274624856794</v>
      </c>
      <c r="C231" s="19">
        <f>IF(B231 &gt; 0,Mortgage!$B$14-B231,0)</f>
        <v>-1520.4625934492649</v>
      </c>
      <c r="D231" s="20">
        <f>IF(B231&gt;0,IF(Mortgage!$G$2 = "n", 0,Mortgage!$G$3-Mortgage!$B$19),0)</f>
        <v>-1550.4648690364145</v>
      </c>
      <c r="E231" s="20">
        <f t="shared" si="46"/>
        <v>60</v>
      </c>
      <c r="F231" s="20">
        <f t="shared" si="47"/>
        <v>-3070.9274624856794</v>
      </c>
      <c r="G231" s="19">
        <f t="shared" si="48"/>
        <v>754493.51845904882</v>
      </c>
      <c r="H231" s="19">
        <f t="shared" si="54"/>
        <v>468233.51845904707</v>
      </c>
      <c r="I231" s="19">
        <f t="shared" si="55"/>
        <v>-454493.51845904707</v>
      </c>
      <c r="J231" s="14">
        <v>229</v>
      </c>
      <c r="K231" s="15">
        <f t="shared" si="49"/>
        <v>20</v>
      </c>
      <c r="L231" s="30"/>
      <c r="N231" s="19">
        <f t="shared" si="59"/>
        <v>386719.51898413856</v>
      </c>
      <c r="O231" s="19">
        <f>IF(N231&gt;0,N231*Mortgage!$B$4/26,0)</f>
        <v>743.69138266180494</v>
      </c>
      <c r="P231" s="19">
        <f>IF(O231&gt;0,Mortgage!$B$38-O231,0)</f>
        <v>-0.7586471522828333</v>
      </c>
      <c r="Q231" s="20">
        <f>IF(P231&gt;0,IF(Mortgage!$G$2 = "n", 0,Mortgage!$G$4-Mortgage!$B$38),0)</f>
        <v>0</v>
      </c>
      <c r="R231" s="20">
        <f t="shared" si="50"/>
        <v>742.9327355095221</v>
      </c>
      <c r="S231" s="20">
        <f t="shared" si="51"/>
        <v>-0.7586471522828333</v>
      </c>
      <c r="T231" s="19">
        <f t="shared" si="52"/>
        <v>386720.27763129084</v>
      </c>
      <c r="U231" s="19">
        <f t="shared" si="56"/>
        <v>156554.36732348459</v>
      </c>
      <c r="V231" s="19">
        <f t="shared" si="57"/>
        <v>-86720.277631289457</v>
      </c>
      <c r="W231" s="14">
        <v>229</v>
      </c>
      <c r="X231" s="15">
        <f t="shared" si="53"/>
        <v>9</v>
      </c>
      <c r="Y231" s="31"/>
    </row>
    <row r="232" spans="1:25" x14ac:dyDescent="0.25">
      <c r="A232" s="19">
        <f t="shared" si="58"/>
        <v>754493.51845904882</v>
      </c>
      <c r="B232" s="19">
        <f>IF(A232 &gt; 0,A232*Mortgage!$B$4/12,0)</f>
        <v>3143.7229935793698</v>
      </c>
      <c r="C232" s="19">
        <f>IF(B232 &gt; 0,Mortgage!$B$14-B232,0)</f>
        <v>-1533.2581245429553</v>
      </c>
      <c r="D232" s="20">
        <f>IF(B232&gt;0,IF(Mortgage!$G$2 = "n", 0,Mortgage!$G$3-Mortgage!$B$19),0)</f>
        <v>-1550.4648690364145</v>
      </c>
      <c r="E232" s="20">
        <f t="shared" si="46"/>
        <v>60</v>
      </c>
      <c r="F232" s="20">
        <f t="shared" si="47"/>
        <v>-3083.7229935793698</v>
      </c>
      <c r="G232" s="19">
        <f t="shared" si="48"/>
        <v>757577.24145262828</v>
      </c>
      <c r="H232" s="19">
        <f t="shared" si="54"/>
        <v>471377.24145262642</v>
      </c>
      <c r="I232" s="19">
        <f t="shared" si="55"/>
        <v>-457577.24145262642</v>
      </c>
      <c r="J232" s="14">
        <v>230</v>
      </c>
      <c r="K232" s="15">
        <f t="shared" si="49"/>
        <v>20</v>
      </c>
      <c r="L232" s="30"/>
      <c r="N232" s="19">
        <f t="shared" si="59"/>
        <v>386720.27763129084</v>
      </c>
      <c r="O232" s="19">
        <f>IF(N232&gt;0,N232*Mortgage!$B$4/26,0)</f>
        <v>743.69284159863628</v>
      </c>
      <c r="P232" s="19">
        <f>IF(O232&gt;0,Mortgage!$B$38-O232,0)</f>
        <v>-0.76010608911417421</v>
      </c>
      <c r="Q232" s="20">
        <f>IF(P232&gt;0,IF(Mortgage!$G$2 = "n", 0,Mortgage!$G$4-Mortgage!$B$38),0)</f>
        <v>0</v>
      </c>
      <c r="R232" s="20">
        <f t="shared" si="50"/>
        <v>742.9327355095221</v>
      </c>
      <c r="S232" s="20">
        <f t="shared" si="51"/>
        <v>-0.76010608911417421</v>
      </c>
      <c r="T232" s="19">
        <f t="shared" si="52"/>
        <v>386721.03773737996</v>
      </c>
      <c r="U232" s="19">
        <f t="shared" si="56"/>
        <v>157298.06016508324</v>
      </c>
      <c r="V232" s="19">
        <f t="shared" si="57"/>
        <v>-86721.037737378574</v>
      </c>
      <c r="W232" s="14">
        <v>230</v>
      </c>
      <c r="X232" s="15">
        <f t="shared" si="53"/>
        <v>9</v>
      </c>
      <c r="Y232" s="31"/>
    </row>
    <row r="233" spans="1:25" x14ac:dyDescent="0.25">
      <c r="A233" s="19">
        <f t="shared" si="58"/>
        <v>757577.24145262828</v>
      </c>
      <c r="B233" s="19">
        <f>IF(A233 &gt; 0,A233*Mortgage!$B$4/12,0)</f>
        <v>3156.5718393859515</v>
      </c>
      <c r="C233" s="19">
        <f>IF(B233 &gt; 0,Mortgage!$B$14-B233,0)</f>
        <v>-1546.1069703495371</v>
      </c>
      <c r="D233" s="20">
        <f>IF(B233&gt;0,IF(Mortgage!$G$2 = "n", 0,Mortgage!$G$3-Mortgage!$B$19),0)</f>
        <v>-1550.4648690364145</v>
      </c>
      <c r="E233" s="20">
        <f t="shared" si="46"/>
        <v>60</v>
      </c>
      <c r="F233" s="20">
        <f t="shared" si="47"/>
        <v>-3096.5718393859515</v>
      </c>
      <c r="G233" s="19">
        <f t="shared" si="48"/>
        <v>760673.8132920143</v>
      </c>
      <c r="H233" s="19">
        <f t="shared" si="54"/>
        <v>474533.81329201238</v>
      </c>
      <c r="I233" s="19">
        <f t="shared" si="55"/>
        <v>-460673.81329201238</v>
      </c>
      <c r="J233" s="14">
        <v>231</v>
      </c>
      <c r="K233" s="15">
        <f t="shared" si="49"/>
        <v>20</v>
      </c>
      <c r="L233" s="30"/>
      <c r="N233" s="19">
        <f t="shared" si="59"/>
        <v>386721.03773737996</v>
      </c>
      <c r="O233" s="19">
        <f>IF(N233&gt;0,N233*Mortgage!$B$4/26,0)</f>
        <v>743.6943033411153</v>
      </c>
      <c r="P233" s="19">
        <f>IF(O233&gt;0,Mortgage!$B$38-O233,0)</f>
        <v>-0.7615678315931973</v>
      </c>
      <c r="Q233" s="20">
        <f>IF(P233&gt;0,IF(Mortgage!$G$2 = "n", 0,Mortgage!$G$4-Mortgage!$B$38),0)</f>
        <v>0</v>
      </c>
      <c r="R233" s="20">
        <f t="shared" si="50"/>
        <v>742.9327355095221</v>
      </c>
      <c r="S233" s="20">
        <f t="shared" si="51"/>
        <v>-0.7615678315931973</v>
      </c>
      <c r="T233" s="19">
        <f t="shared" si="52"/>
        <v>386721.79930521158</v>
      </c>
      <c r="U233" s="19">
        <f t="shared" si="56"/>
        <v>158041.75446842436</v>
      </c>
      <c r="V233" s="19">
        <f t="shared" si="57"/>
        <v>-86721.799305210166</v>
      </c>
      <c r="W233" s="14">
        <v>231</v>
      </c>
      <c r="X233" s="15">
        <f t="shared" si="53"/>
        <v>9</v>
      </c>
      <c r="Y233" s="31"/>
    </row>
    <row r="234" spans="1:25" x14ac:dyDescent="0.25">
      <c r="A234" s="19">
        <f t="shared" si="58"/>
        <v>760673.8132920143</v>
      </c>
      <c r="B234" s="19">
        <f>IF(A234 &gt; 0,A234*Mortgage!$B$4/12,0)</f>
        <v>3169.4742220500598</v>
      </c>
      <c r="C234" s="19">
        <f>IF(B234 &gt; 0,Mortgage!$B$14-B234,0)</f>
        <v>-1559.0093530136453</v>
      </c>
      <c r="D234" s="20">
        <f>IF(B234&gt;0,IF(Mortgage!$G$2 = "n", 0,Mortgage!$G$3-Mortgage!$B$19),0)</f>
        <v>-1550.4648690364145</v>
      </c>
      <c r="E234" s="20">
        <f t="shared" si="46"/>
        <v>60</v>
      </c>
      <c r="F234" s="20">
        <f t="shared" si="47"/>
        <v>-3109.4742220500598</v>
      </c>
      <c r="G234" s="19">
        <f t="shared" si="48"/>
        <v>763783.28751406434</v>
      </c>
      <c r="H234" s="19">
        <f t="shared" si="54"/>
        <v>477703.28751406242</v>
      </c>
      <c r="I234" s="19">
        <f t="shared" si="55"/>
        <v>-463783.28751406242</v>
      </c>
      <c r="J234" s="14">
        <v>232</v>
      </c>
      <c r="K234" s="15">
        <f t="shared" si="49"/>
        <v>20</v>
      </c>
      <c r="L234" s="30"/>
      <c r="N234" s="19">
        <f t="shared" si="59"/>
        <v>386721.79930521158</v>
      </c>
      <c r="O234" s="19">
        <f>IF(N234&gt;0,N234*Mortgage!$B$4/26,0)</f>
        <v>743.6957678946377</v>
      </c>
      <c r="P234" s="19">
        <f>IF(O234&gt;0,Mortgage!$B$38-O234,0)</f>
        <v>-0.76303238511559357</v>
      </c>
      <c r="Q234" s="20">
        <f>IF(P234&gt;0,IF(Mortgage!$G$2 = "n", 0,Mortgage!$G$4-Mortgage!$B$38),0)</f>
        <v>0</v>
      </c>
      <c r="R234" s="20">
        <f t="shared" si="50"/>
        <v>742.9327355095221</v>
      </c>
      <c r="S234" s="20">
        <f t="shared" si="51"/>
        <v>-0.76303238511559357</v>
      </c>
      <c r="T234" s="19">
        <f t="shared" si="52"/>
        <v>386722.56233759667</v>
      </c>
      <c r="U234" s="19">
        <f t="shared" si="56"/>
        <v>158785.45023631901</v>
      </c>
      <c r="V234" s="19">
        <f t="shared" si="57"/>
        <v>-86722.562337595285</v>
      </c>
      <c r="W234" s="14">
        <v>232</v>
      </c>
      <c r="X234" s="15">
        <f t="shared" si="53"/>
        <v>9</v>
      </c>
      <c r="Y234" s="31"/>
    </row>
    <row r="235" spans="1:25" x14ac:dyDescent="0.25">
      <c r="A235" s="19">
        <f t="shared" si="58"/>
        <v>763783.28751406434</v>
      </c>
      <c r="B235" s="19">
        <f>IF(A235 &gt; 0,A235*Mortgage!$B$4/12,0)</f>
        <v>3182.4303646419353</v>
      </c>
      <c r="C235" s="19">
        <f>IF(B235 &gt; 0,Mortgage!$B$14-B235,0)</f>
        <v>-1571.9654956055208</v>
      </c>
      <c r="D235" s="20">
        <f>IF(B235&gt;0,IF(Mortgage!$G$2 = "n", 0,Mortgage!$G$3-Mortgage!$B$19),0)</f>
        <v>-1550.4648690364145</v>
      </c>
      <c r="E235" s="20">
        <f t="shared" si="46"/>
        <v>60</v>
      </c>
      <c r="F235" s="20">
        <f t="shared" si="47"/>
        <v>-3122.4303646419353</v>
      </c>
      <c r="G235" s="19">
        <f t="shared" si="48"/>
        <v>766905.71787870629</v>
      </c>
      <c r="H235" s="19">
        <f t="shared" si="54"/>
        <v>480885.71787870437</v>
      </c>
      <c r="I235" s="19">
        <f t="shared" si="55"/>
        <v>-466905.71787870437</v>
      </c>
      <c r="J235" s="14">
        <v>233</v>
      </c>
      <c r="K235" s="15">
        <f t="shared" si="49"/>
        <v>20</v>
      </c>
      <c r="L235" s="30"/>
      <c r="N235" s="19">
        <f t="shared" si="59"/>
        <v>386722.56233759667</v>
      </c>
      <c r="O235" s="19">
        <f>IF(N235&gt;0,N235*Mortgage!$B$4/26,0)</f>
        <v>743.69723526460905</v>
      </c>
      <c r="P235" s="19">
        <f>IF(O235&gt;0,Mortgage!$B$38-O235,0)</f>
        <v>-0.76449975508694479</v>
      </c>
      <c r="Q235" s="20">
        <f>IF(P235&gt;0,IF(Mortgage!$G$2 = "n", 0,Mortgage!$G$4-Mortgage!$B$38),0)</f>
        <v>0</v>
      </c>
      <c r="R235" s="20">
        <f t="shared" si="50"/>
        <v>742.9327355095221</v>
      </c>
      <c r="S235" s="20">
        <f t="shared" si="51"/>
        <v>-0.76449975508694479</v>
      </c>
      <c r="T235" s="19">
        <f t="shared" si="52"/>
        <v>386723.32683735178</v>
      </c>
      <c r="U235" s="19">
        <f t="shared" si="56"/>
        <v>159529.14747158362</v>
      </c>
      <c r="V235" s="19">
        <f t="shared" si="57"/>
        <v>-86723.326837350367</v>
      </c>
      <c r="W235" s="14">
        <v>233</v>
      </c>
      <c r="X235" s="15">
        <f t="shared" si="53"/>
        <v>9</v>
      </c>
      <c r="Y235" s="31"/>
    </row>
    <row r="236" spans="1:25" x14ac:dyDescent="0.25">
      <c r="A236" s="19">
        <f t="shared" si="58"/>
        <v>766905.71787870629</v>
      </c>
      <c r="B236" s="19">
        <f>IF(A236 &gt; 0,A236*Mortgage!$B$4/12,0)</f>
        <v>3195.4404911612764</v>
      </c>
      <c r="C236" s="19">
        <f>IF(B236 &gt; 0,Mortgage!$B$14-B236,0)</f>
        <v>-1584.975622124862</v>
      </c>
      <c r="D236" s="20">
        <f>IF(B236&gt;0,IF(Mortgage!$G$2 = "n", 0,Mortgage!$G$3-Mortgage!$B$19),0)</f>
        <v>-1550.4648690364145</v>
      </c>
      <c r="E236" s="20">
        <f t="shared" si="46"/>
        <v>60</v>
      </c>
      <c r="F236" s="20">
        <f t="shared" si="47"/>
        <v>-3135.4404911612764</v>
      </c>
      <c r="G236" s="19">
        <f t="shared" si="48"/>
        <v>770041.1583698676</v>
      </c>
      <c r="H236" s="19">
        <f t="shared" si="54"/>
        <v>484081.15836986562</v>
      </c>
      <c r="I236" s="19">
        <f t="shared" si="55"/>
        <v>-470041.15836986562</v>
      </c>
      <c r="J236" s="14">
        <v>234</v>
      </c>
      <c r="K236" s="15">
        <f t="shared" si="49"/>
        <v>20</v>
      </c>
      <c r="L236" s="30"/>
      <c r="N236" s="19">
        <f t="shared" si="59"/>
        <v>386723.32683735178</v>
      </c>
      <c r="O236" s="19">
        <f>IF(N236&gt;0,N236*Mortgage!$B$4/26,0)</f>
        <v>743.69870545644574</v>
      </c>
      <c r="P236" s="19">
        <f>IF(O236&gt;0,Mortgage!$B$38-O236,0)</f>
        <v>-0.76596994692363296</v>
      </c>
      <c r="Q236" s="20">
        <f>IF(P236&gt;0,IF(Mortgage!$G$2 = "n", 0,Mortgage!$G$4-Mortgage!$B$38),0)</f>
        <v>0</v>
      </c>
      <c r="R236" s="20">
        <f t="shared" si="50"/>
        <v>742.9327355095221</v>
      </c>
      <c r="S236" s="20">
        <f t="shared" si="51"/>
        <v>-0.76596994692363296</v>
      </c>
      <c r="T236" s="19">
        <f t="shared" si="52"/>
        <v>386724.0928072987</v>
      </c>
      <c r="U236" s="19">
        <f t="shared" si="56"/>
        <v>160272.84617704008</v>
      </c>
      <c r="V236" s="19">
        <f t="shared" si="57"/>
        <v>-86724.092807297289</v>
      </c>
      <c r="W236" s="14">
        <v>234</v>
      </c>
      <c r="X236" s="15">
        <f t="shared" si="53"/>
        <v>9</v>
      </c>
      <c r="Y236" s="31"/>
    </row>
    <row r="237" spans="1:25" x14ac:dyDescent="0.25">
      <c r="A237" s="19">
        <f t="shared" si="58"/>
        <v>770041.1583698676</v>
      </c>
      <c r="B237" s="19">
        <f>IF(A237 &gt; 0,A237*Mortgage!$B$4/12,0)</f>
        <v>3208.5048265411151</v>
      </c>
      <c r="C237" s="19">
        <f>IF(B237 &gt; 0,Mortgage!$B$14-B237,0)</f>
        <v>-1598.0399575047006</v>
      </c>
      <c r="D237" s="20">
        <f>IF(B237&gt;0,IF(Mortgage!$G$2 = "n", 0,Mortgage!$G$3-Mortgage!$B$19),0)</f>
        <v>-1550.4648690364145</v>
      </c>
      <c r="E237" s="20">
        <f t="shared" si="46"/>
        <v>60</v>
      </c>
      <c r="F237" s="20">
        <f t="shared" si="47"/>
        <v>-3148.5048265411151</v>
      </c>
      <c r="G237" s="19">
        <f t="shared" si="48"/>
        <v>773189.66319640877</v>
      </c>
      <c r="H237" s="19">
        <f t="shared" si="54"/>
        <v>487289.66319640673</v>
      </c>
      <c r="I237" s="19">
        <f t="shared" si="55"/>
        <v>-473189.66319640673</v>
      </c>
      <c r="J237" s="14">
        <v>235</v>
      </c>
      <c r="K237" s="15">
        <f t="shared" si="49"/>
        <v>20</v>
      </c>
      <c r="L237" s="31"/>
      <c r="N237" s="19">
        <f t="shared" si="59"/>
        <v>386724.0928072987</v>
      </c>
      <c r="O237" s="19">
        <f>IF(N237&gt;0,N237*Mortgage!$B$4/26,0)</f>
        <v>743.70017847557449</v>
      </c>
      <c r="P237" s="19">
        <f>IF(O237&gt;0,Mortgage!$B$38-O237,0)</f>
        <v>-0.7674429660523856</v>
      </c>
      <c r="Q237" s="20">
        <f>IF(P237&gt;0,IF(Mortgage!$G$2 = "n", 0,Mortgage!$G$4-Mortgage!$B$38),0)</f>
        <v>0</v>
      </c>
      <c r="R237" s="20">
        <f t="shared" si="50"/>
        <v>742.9327355095221</v>
      </c>
      <c r="S237" s="20">
        <f t="shared" si="51"/>
        <v>-0.7674429660523856</v>
      </c>
      <c r="T237" s="19">
        <f t="shared" si="52"/>
        <v>386724.86025026476</v>
      </c>
      <c r="U237" s="19">
        <f t="shared" si="56"/>
        <v>161016.54635551566</v>
      </c>
      <c r="V237" s="19">
        <f t="shared" si="57"/>
        <v>-86724.860250263344</v>
      </c>
      <c r="W237" s="14">
        <v>235</v>
      </c>
      <c r="X237" s="15">
        <f t="shared" si="53"/>
        <v>10</v>
      </c>
      <c r="Y237" s="30"/>
    </row>
    <row r="238" spans="1:25" x14ac:dyDescent="0.25">
      <c r="A238" s="19">
        <f t="shared" si="58"/>
        <v>773189.66319640877</v>
      </c>
      <c r="B238" s="19">
        <f>IF(A238 &gt; 0,A238*Mortgage!$B$4/12,0)</f>
        <v>3221.6235966517033</v>
      </c>
      <c r="C238" s="19">
        <f>IF(B238 &gt; 0,Mortgage!$B$14-B238,0)</f>
        <v>-1611.1587276152889</v>
      </c>
      <c r="D238" s="20">
        <f>IF(B238&gt;0,IF(Mortgage!$G$2 = "n", 0,Mortgage!$G$3-Mortgage!$B$19),0)</f>
        <v>-1550.4648690364145</v>
      </c>
      <c r="E238" s="20">
        <f t="shared" si="46"/>
        <v>60</v>
      </c>
      <c r="F238" s="20">
        <f t="shared" si="47"/>
        <v>-3161.6235966517033</v>
      </c>
      <c r="G238" s="19">
        <f t="shared" si="48"/>
        <v>776351.28679306048</v>
      </c>
      <c r="H238" s="19">
        <f t="shared" si="54"/>
        <v>490511.28679305845</v>
      </c>
      <c r="I238" s="19">
        <f t="shared" si="55"/>
        <v>-476351.28679305845</v>
      </c>
      <c r="J238" s="14">
        <v>236</v>
      </c>
      <c r="K238" s="15">
        <f t="shared" si="49"/>
        <v>20</v>
      </c>
      <c r="L238" s="31"/>
      <c r="N238" s="19">
        <f t="shared" si="59"/>
        <v>386724.86025026476</v>
      </c>
      <c r="O238" s="19">
        <f>IF(N238&gt;0,N238*Mortgage!$B$4/26,0)</f>
        <v>743.70165432743227</v>
      </c>
      <c r="P238" s="19">
        <f>IF(O238&gt;0,Mortgage!$B$38-O238,0)</f>
        <v>-0.76891881791016203</v>
      </c>
      <c r="Q238" s="20">
        <f>IF(P238&gt;0,IF(Mortgage!$G$2 = "n", 0,Mortgage!$G$4-Mortgage!$B$38),0)</f>
        <v>0</v>
      </c>
      <c r="R238" s="20">
        <f t="shared" si="50"/>
        <v>742.9327355095221</v>
      </c>
      <c r="S238" s="20">
        <f t="shared" si="51"/>
        <v>-0.76891881791016203</v>
      </c>
      <c r="T238" s="19">
        <f t="shared" si="52"/>
        <v>386725.62916908268</v>
      </c>
      <c r="U238" s="19">
        <f t="shared" si="56"/>
        <v>161760.24800984308</v>
      </c>
      <c r="V238" s="19">
        <f t="shared" si="57"/>
        <v>-86725.62916908125</v>
      </c>
      <c r="W238" s="14">
        <v>236</v>
      </c>
      <c r="X238" s="15">
        <f t="shared" si="53"/>
        <v>10</v>
      </c>
      <c r="Y238" s="30"/>
    </row>
    <row r="239" spans="1:25" x14ac:dyDescent="0.25">
      <c r="A239" s="19">
        <f t="shared" si="58"/>
        <v>776351.28679306048</v>
      </c>
      <c r="B239" s="19">
        <f>IF(A239 &gt; 0,A239*Mortgage!$B$4/12,0)</f>
        <v>3234.7970283044192</v>
      </c>
      <c r="C239" s="19">
        <f>IF(B239 &gt; 0,Mortgage!$B$14-B239,0)</f>
        <v>-1624.3321592680047</v>
      </c>
      <c r="D239" s="20">
        <f>IF(B239&gt;0,IF(Mortgage!$G$2 = "n", 0,Mortgage!$G$3-Mortgage!$B$19),0)</f>
        <v>-1550.4648690364145</v>
      </c>
      <c r="E239" s="20">
        <f t="shared" si="46"/>
        <v>60</v>
      </c>
      <c r="F239" s="20">
        <f t="shared" si="47"/>
        <v>-3174.7970283044192</v>
      </c>
      <c r="G239" s="19">
        <f t="shared" si="48"/>
        <v>779526.08382136491</v>
      </c>
      <c r="H239" s="19">
        <f t="shared" si="54"/>
        <v>493746.08382136287</v>
      </c>
      <c r="I239" s="19">
        <f t="shared" si="55"/>
        <v>-479526.08382136287</v>
      </c>
      <c r="J239" s="14">
        <v>237</v>
      </c>
      <c r="K239" s="15">
        <f t="shared" si="49"/>
        <v>20</v>
      </c>
      <c r="L239" s="31"/>
      <c r="N239" s="19">
        <f t="shared" si="59"/>
        <v>386725.62916908268</v>
      </c>
      <c r="O239" s="19">
        <f>IF(N239&gt;0,N239*Mortgage!$B$4/26,0)</f>
        <v>743.70313301746671</v>
      </c>
      <c r="P239" s="19">
        <f>IF(O239&gt;0,Mortgage!$B$38-O239,0)</f>
        <v>-0.77039750794460815</v>
      </c>
      <c r="Q239" s="20">
        <f>IF(P239&gt;0,IF(Mortgage!$G$2 = "n", 0,Mortgage!$G$4-Mortgage!$B$38),0)</f>
        <v>0</v>
      </c>
      <c r="R239" s="20">
        <f t="shared" si="50"/>
        <v>742.9327355095221</v>
      </c>
      <c r="S239" s="20">
        <f t="shared" si="51"/>
        <v>-0.77039750794460815</v>
      </c>
      <c r="T239" s="19">
        <f t="shared" si="52"/>
        <v>386726.39956659061</v>
      </c>
      <c r="U239" s="19">
        <f t="shared" si="56"/>
        <v>162503.95114286055</v>
      </c>
      <c r="V239" s="19">
        <f t="shared" si="57"/>
        <v>-86726.3995665892</v>
      </c>
      <c r="W239" s="14">
        <v>237</v>
      </c>
      <c r="X239" s="15">
        <f t="shared" si="53"/>
        <v>10</v>
      </c>
      <c r="Y239" s="30"/>
    </row>
    <row r="240" spans="1:25" x14ac:dyDescent="0.25">
      <c r="A240" s="19">
        <f t="shared" si="58"/>
        <v>779526.08382136491</v>
      </c>
      <c r="B240" s="19">
        <f>IF(A240 &gt; 0,A240*Mortgage!$B$4/12,0)</f>
        <v>3248.0253492556872</v>
      </c>
      <c r="C240" s="19">
        <f>IF(B240 &gt; 0,Mortgage!$B$14-B240,0)</f>
        <v>-1637.5604802192727</v>
      </c>
      <c r="D240" s="20">
        <f>IF(B240&gt;0,IF(Mortgage!$G$2 = "n", 0,Mortgage!$G$3-Mortgage!$B$19),0)</f>
        <v>-1550.4648690364145</v>
      </c>
      <c r="E240" s="20">
        <f t="shared" si="46"/>
        <v>60</v>
      </c>
      <c r="F240" s="20">
        <f t="shared" si="47"/>
        <v>-3188.0253492556872</v>
      </c>
      <c r="G240" s="19">
        <f t="shared" si="48"/>
        <v>782714.10917062068</v>
      </c>
      <c r="H240" s="19">
        <f t="shared" si="54"/>
        <v>496994.10917061858</v>
      </c>
      <c r="I240" s="19">
        <f t="shared" si="55"/>
        <v>-482714.10917061858</v>
      </c>
      <c r="J240" s="14">
        <v>238</v>
      </c>
      <c r="K240" s="15">
        <f t="shared" si="49"/>
        <v>20</v>
      </c>
      <c r="L240" s="31"/>
      <c r="N240" s="19">
        <f t="shared" si="59"/>
        <v>386726.39956659061</v>
      </c>
      <c r="O240" s="19">
        <f>IF(N240&gt;0,N240*Mortgage!$B$4/26,0)</f>
        <v>743.70461455113582</v>
      </c>
      <c r="P240" s="19">
        <f>IF(O240&gt;0,Mortgage!$B$38-O240,0)</f>
        <v>-0.77187904161371534</v>
      </c>
      <c r="Q240" s="20">
        <f>IF(P240&gt;0,IF(Mortgage!$G$2 = "n", 0,Mortgage!$G$4-Mortgage!$B$38),0)</f>
        <v>0</v>
      </c>
      <c r="R240" s="20">
        <f t="shared" si="50"/>
        <v>742.9327355095221</v>
      </c>
      <c r="S240" s="20">
        <f t="shared" si="51"/>
        <v>-0.77187904161371534</v>
      </c>
      <c r="T240" s="19">
        <f t="shared" si="52"/>
        <v>386727.17144563224</v>
      </c>
      <c r="U240" s="19">
        <f t="shared" si="56"/>
        <v>163247.65575741167</v>
      </c>
      <c r="V240" s="19">
        <f t="shared" si="57"/>
        <v>-86727.171445630811</v>
      </c>
      <c r="W240" s="14">
        <v>238</v>
      </c>
      <c r="X240" s="15">
        <f t="shared" si="53"/>
        <v>10</v>
      </c>
      <c r="Y240" s="30"/>
    </row>
    <row r="241" spans="1:25" x14ac:dyDescent="0.25">
      <c r="A241" s="19">
        <f t="shared" si="58"/>
        <v>782714.10917062068</v>
      </c>
      <c r="B241" s="19">
        <f>IF(A241 &gt; 0,A241*Mortgage!$B$4/12,0)</f>
        <v>3261.3087882109194</v>
      </c>
      <c r="C241" s="19">
        <f>IF(B241 &gt; 0,Mortgage!$B$14-B241,0)</f>
        <v>-1650.8439191745049</v>
      </c>
      <c r="D241" s="20">
        <f>IF(B241&gt;0,IF(Mortgage!$G$2 = "n", 0,Mortgage!$G$3-Mortgage!$B$19),0)</f>
        <v>-1550.4648690364145</v>
      </c>
      <c r="E241" s="20">
        <f t="shared" si="46"/>
        <v>60</v>
      </c>
      <c r="F241" s="20">
        <f t="shared" si="47"/>
        <v>-3201.3087882109194</v>
      </c>
      <c r="G241" s="19">
        <f t="shared" si="48"/>
        <v>785915.41795883165</v>
      </c>
      <c r="H241" s="19">
        <f t="shared" si="54"/>
        <v>500255.41795882949</v>
      </c>
      <c r="I241" s="19">
        <f t="shared" si="55"/>
        <v>-485915.41795882949</v>
      </c>
      <c r="J241" s="14">
        <v>239</v>
      </c>
      <c r="K241" s="15">
        <f t="shared" si="49"/>
        <v>20</v>
      </c>
      <c r="L241" s="31"/>
      <c r="N241" s="19">
        <f t="shared" si="59"/>
        <v>386727.17144563224</v>
      </c>
      <c r="O241" s="19">
        <f>IF(N241&gt;0,N241*Mortgage!$B$4/26,0)</f>
        <v>743.70609893390815</v>
      </c>
      <c r="P241" s="19">
        <f>IF(O241&gt;0,Mortgage!$B$38-O241,0)</f>
        <v>-0.77336342438604788</v>
      </c>
      <c r="Q241" s="20">
        <f>IF(P241&gt;0,IF(Mortgage!$G$2 = "n", 0,Mortgage!$G$4-Mortgage!$B$38),0)</f>
        <v>0</v>
      </c>
      <c r="R241" s="20">
        <f t="shared" si="50"/>
        <v>742.9327355095221</v>
      </c>
      <c r="S241" s="20">
        <f t="shared" si="51"/>
        <v>-0.77336342438604788</v>
      </c>
      <c r="T241" s="19">
        <f t="shared" si="52"/>
        <v>386727.94480905664</v>
      </c>
      <c r="U241" s="19">
        <f t="shared" si="56"/>
        <v>163991.36185634558</v>
      </c>
      <c r="V241" s="19">
        <f t="shared" si="57"/>
        <v>-86727.944809055203</v>
      </c>
      <c r="W241" s="14">
        <v>239</v>
      </c>
      <c r="X241" s="15">
        <f t="shared" si="53"/>
        <v>10</v>
      </c>
      <c r="Y241" s="30"/>
    </row>
    <row r="242" spans="1:25" x14ac:dyDescent="0.25">
      <c r="A242" s="19">
        <f t="shared" si="58"/>
        <v>785915.41795883165</v>
      </c>
      <c r="B242" s="19">
        <f>IF(A242 &gt; 0,A242*Mortgage!$B$4/12,0)</f>
        <v>3274.6475748284652</v>
      </c>
      <c r="C242" s="19">
        <f>IF(B242 &gt; 0,Mortgage!$B$14-B242,0)</f>
        <v>-1664.1827057920507</v>
      </c>
      <c r="D242" s="20">
        <f>IF(B242&gt;0,IF(Mortgage!$G$2 = "n", 0,Mortgage!$G$3-Mortgage!$B$19),0)</f>
        <v>-1550.4648690364145</v>
      </c>
      <c r="E242" s="20">
        <f t="shared" si="46"/>
        <v>60</v>
      </c>
      <c r="F242" s="20">
        <f t="shared" si="47"/>
        <v>-3214.6475748284652</v>
      </c>
      <c r="G242" s="19">
        <f t="shared" si="48"/>
        <v>789130.06553366012</v>
      </c>
      <c r="H242" s="19">
        <f t="shared" si="54"/>
        <v>503530.06553365797</v>
      </c>
      <c r="I242" s="19">
        <f t="shared" si="55"/>
        <v>-489130.06553365797</v>
      </c>
      <c r="J242" s="14">
        <v>240</v>
      </c>
      <c r="K242" s="15">
        <f t="shared" si="49"/>
        <v>20</v>
      </c>
      <c r="L242" s="31"/>
      <c r="N242" s="19">
        <f t="shared" si="59"/>
        <v>386727.94480905664</v>
      </c>
      <c r="O242" s="19">
        <f>IF(N242&gt;0,N242*Mortgage!$B$4/26,0)</f>
        <v>743.70758617126273</v>
      </c>
      <c r="P242" s="19">
        <f>IF(O242&gt;0,Mortgage!$B$38-O242,0)</f>
        <v>-0.77485066174062922</v>
      </c>
      <c r="Q242" s="20">
        <f>IF(P242&gt;0,IF(Mortgage!$G$2 = "n", 0,Mortgage!$G$4-Mortgage!$B$38),0)</f>
        <v>0</v>
      </c>
      <c r="R242" s="20">
        <f t="shared" si="50"/>
        <v>742.9327355095221</v>
      </c>
      <c r="S242" s="20">
        <f t="shared" si="51"/>
        <v>-0.77485066174062922</v>
      </c>
      <c r="T242" s="19">
        <f t="shared" si="52"/>
        <v>386728.71965971839</v>
      </c>
      <c r="U242" s="19">
        <f t="shared" si="56"/>
        <v>164735.06944251683</v>
      </c>
      <c r="V242" s="19">
        <f t="shared" si="57"/>
        <v>-86728.719659716939</v>
      </c>
      <c r="W242" s="14">
        <v>240</v>
      </c>
      <c r="X242" s="15">
        <f t="shared" si="53"/>
        <v>10</v>
      </c>
      <c r="Y242" s="30"/>
    </row>
    <row r="243" spans="1:25" x14ac:dyDescent="0.25">
      <c r="A243" s="19">
        <f t="shared" si="58"/>
        <v>789130.06553366012</v>
      </c>
      <c r="B243" s="19">
        <f>IF(A243 &gt; 0,A243*Mortgage!$B$4/12,0)</f>
        <v>3288.0419397235842</v>
      </c>
      <c r="C243" s="19">
        <f>IF(B243 &gt; 0,Mortgage!$B$14-B243,0)</f>
        <v>-1677.5770706871697</v>
      </c>
      <c r="D243" s="20">
        <f>IF(B243&gt;0,IF(Mortgage!$G$2 = "n", 0,Mortgage!$G$3-Mortgage!$B$19),0)</f>
        <v>-1550.4648690364145</v>
      </c>
      <c r="E243" s="20">
        <f t="shared" si="46"/>
        <v>60</v>
      </c>
      <c r="F243" s="20">
        <f t="shared" si="47"/>
        <v>-3228.0419397235842</v>
      </c>
      <c r="G243" s="19">
        <f t="shared" si="48"/>
        <v>792358.10747338377</v>
      </c>
      <c r="H243" s="19">
        <f t="shared" si="54"/>
        <v>506818.10747338156</v>
      </c>
      <c r="I243" s="19">
        <f t="shared" si="55"/>
        <v>-492358.10747338156</v>
      </c>
      <c r="J243" s="14">
        <v>241</v>
      </c>
      <c r="K243" s="15">
        <f t="shared" si="49"/>
        <v>21</v>
      </c>
      <c r="L243" s="30"/>
      <c r="N243" s="19">
        <f t="shared" si="59"/>
        <v>386728.71965971839</v>
      </c>
      <c r="O243" s="19">
        <f>IF(N243&gt;0,N243*Mortgage!$B$4/26,0)</f>
        <v>743.70907626868927</v>
      </c>
      <c r="P243" s="19">
        <f>IF(O243&gt;0,Mortgage!$B$38-O243,0)</f>
        <v>-0.77634075916716938</v>
      </c>
      <c r="Q243" s="20">
        <f>IF(P243&gt;0,IF(Mortgage!$G$2 = "n", 0,Mortgage!$G$4-Mortgage!$B$38),0)</f>
        <v>0</v>
      </c>
      <c r="R243" s="20">
        <f t="shared" si="50"/>
        <v>742.9327355095221</v>
      </c>
      <c r="S243" s="20">
        <f t="shared" si="51"/>
        <v>-0.77634075916716938</v>
      </c>
      <c r="T243" s="19">
        <f t="shared" si="52"/>
        <v>386729.49600047758</v>
      </c>
      <c r="U243" s="19">
        <f t="shared" si="56"/>
        <v>165478.77851878552</v>
      </c>
      <c r="V243" s="19">
        <f t="shared" si="57"/>
        <v>-86729.496000476109</v>
      </c>
      <c r="W243" s="14">
        <v>241</v>
      </c>
      <c r="X243" s="15">
        <f t="shared" si="53"/>
        <v>10</v>
      </c>
      <c r="Y243" s="30"/>
    </row>
    <row r="244" spans="1:25" x14ac:dyDescent="0.25">
      <c r="A244" s="19">
        <f t="shared" si="58"/>
        <v>792358.10747338377</v>
      </c>
      <c r="B244" s="19">
        <f>IF(A244 &gt; 0,A244*Mortgage!$B$4/12,0)</f>
        <v>3301.4921144724326</v>
      </c>
      <c r="C244" s="19">
        <f>IF(B244 &gt; 0,Mortgage!$B$14-B244,0)</f>
        <v>-1691.0272454360181</v>
      </c>
      <c r="D244" s="20">
        <f>IF(B244&gt;0,IF(Mortgage!$G$2 = "n", 0,Mortgage!$G$3-Mortgage!$B$19),0)</f>
        <v>-1550.4648690364145</v>
      </c>
      <c r="E244" s="20">
        <f t="shared" si="46"/>
        <v>60</v>
      </c>
      <c r="F244" s="20">
        <f t="shared" si="47"/>
        <v>-3241.4921144724326</v>
      </c>
      <c r="G244" s="19">
        <f t="shared" si="48"/>
        <v>795599.59958785621</v>
      </c>
      <c r="H244" s="19">
        <f t="shared" si="54"/>
        <v>510119.599587854</v>
      </c>
      <c r="I244" s="19">
        <f t="shared" si="55"/>
        <v>-495599.599587854</v>
      </c>
      <c r="J244" s="14">
        <v>242</v>
      </c>
      <c r="K244" s="15">
        <f t="shared" si="49"/>
        <v>21</v>
      </c>
      <c r="L244" s="30"/>
      <c r="N244" s="19">
        <f t="shared" si="59"/>
        <v>386729.49600047758</v>
      </c>
      <c r="O244" s="19">
        <f>IF(N244&gt;0,N244*Mortgage!$B$4/26,0)</f>
        <v>743.71056923168771</v>
      </c>
      <c r="P244" s="19">
        <f>IF(O244&gt;0,Mortgage!$B$38-O244,0)</f>
        <v>-0.7778337221656102</v>
      </c>
      <c r="Q244" s="20">
        <f>IF(P244&gt;0,IF(Mortgage!$G$2 = "n", 0,Mortgage!$G$4-Mortgage!$B$38),0)</f>
        <v>0</v>
      </c>
      <c r="R244" s="20">
        <f t="shared" si="50"/>
        <v>742.9327355095221</v>
      </c>
      <c r="S244" s="20">
        <f t="shared" si="51"/>
        <v>-0.7778337221656102</v>
      </c>
      <c r="T244" s="19">
        <f t="shared" si="52"/>
        <v>386730.27383419976</v>
      </c>
      <c r="U244" s="19">
        <f t="shared" si="56"/>
        <v>166222.4890880172</v>
      </c>
      <c r="V244" s="19">
        <f t="shared" si="57"/>
        <v>-86730.273834198277</v>
      </c>
      <c r="W244" s="14">
        <v>242</v>
      </c>
      <c r="X244" s="15">
        <f t="shared" si="53"/>
        <v>10</v>
      </c>
      <c r="Y244" s="30"/>
    </row>
    <row r="245" spans="1:25" x14ac:dyDescent="0.25">
      <c r="A245" s="19">
        <f t="shared" si="58"/>
        <v>795599.59958785621</v>
      </c>
      <c r="B245" s="19">
        <f>IF(A245 &gt; 0,A245*Mortgage!$B$4/12,0)</f>
        <v>3314.9983316160674</v>
      </c>
      <c r="C245" s="19">
        <f>IF(B245 &gt; 0,Mortgage!$B$14-B245,0)</f>
        <v>-1704.5334625796529</v>
      </c>
      <c r="D245" s="20">
        <f>IF(B245&gt;0,IF(Mortgage!$G$2 = "n", 0,Mortgage!$G$3-Mortgage!$B$19),0)</f>
        <v>-1550.4648690364145</v>
      </c>
      <c r="E245" s="20">
        <f t="shared" si="46"/>
        <v>60</v>
      </c>
      <c r="F245" s="20">
        <f t="shared" si="47"/>
        <v>-3254.9983316160674</v>
      </c>
      <c r="G245" s="19">
        <f t="shared" si="48"/>
        <v>798854.59791947226</v>
      </c>
      <c r="H245" s="19">
        <f t="shared" si="54"/>
        <v>513434.59791947005</v>
      </c>
      <c r="I245" s="19">
        <f t="shared" si="55"/>
        <v>-498854.59791947005</v>
      </c>
      <c r="J245" s="14">
        <v>243</v>
      </c>
      <c r="K245" s="15">
        <f t="shared" si="49"/>
        <v>21</v>
      </c>
      <c r="L245" s="30"/>
      <c r="N245" s="19">
        <f t="shared" si="59"/>
        <v>386730.27383419976</v>
      </c>
      <c r="O245" s="19">
        <f>IF(N245&gt;0,N245*Mortgage!$B$4/26,0)</f>
        <v>743.7120650657688</v>
      </c>
      <c r="P245" s="19">
        <f>IF(O245&gt;0,Mortgage!$B$38-O245,0)</f>
        <v>-0.77932955624669376</v>
      </c>
      <c r="Q245" s="20">
        <f>IF(P245&gt;0,IF(Mortgage!$G$2 = "n", 0,Mortgage!$G$4-Mortgage!$B$38),0)</f>
        <v>0</v>
      </c>
      <c r="R245" s="20">
        <f t="shared" si="50"/>
        <v>742.9327355095221</v>
      </c>
      <c r="S245" s="20">
        <f t="shared" si="51"/>
        <v>-0.77932955624669376</v>
      </c>
      <c r="T245" s="19">
        <f t="shared" si="52"/>
        <v>386731.05316375603</v>
      </c>
      <c r="U245" s="19">
        <f t="shared" si="56"/>
        <v>166966.20115308298</v>
      </c>
      <c r="V245" s="19">
        <f t="shared" si="57"/>
        <v>-86731.053163754521</v>
      </c>
      <c r="W245" s="14">
        <v>243</v>
      </c>
      <c r="X245" s="15">
        <f t="shared" si="53"/>
        <v>10</v>
      </c>
      <c r="Y245" s="30"/>
    </row>
    <row r="246" spans="1:25" x14ac:dyDescent="0.25">
      <c r="A246" s="19">
        <f t="shared" si="58"/>
        <v>798854.59791947226</v>
      </c>
      <c r="B246" s="19">
        <f>IF(A246 &gt; 0,A246*Mortgage!$B$4/12,0)</f>
        <v>3328.5608246644679</v>
      </c>
      <c r="C246" s="19">
        <f>IF(B246 &gt; 0,Mortgage!$B$14-B246,0)</f>
        <v>-1718.0959556280534</v>
      </c>
      <c r="D246" s="20">
        <f>IF(B246&gt;0,IF(Mortgage!$G$2 = "n", 0,Mortgage!$G$3-Mortgage!$B$19),0)</f>
        <v>-1550.4648690364145</v>
      </c>
      <c r="E246" s="20">
        <f t="shared" si="46"/>
        <v>60</v>
      </c>
      <c r="F246" s="20">
        <f t="shared" si="47"/>
        <v>-3268.5608246644679</v>
      </c>
      <c r="G246" s="19">
        <f t="shared" si="48"/>
        <v>802123.1587441368</v>
      </c>
      <c r="H246" s="19">
        <f t="shared" si="54"/>
        <v>516763.15874413453</v>
      </c>
      <c r="I246" s="19">
        <f t="shared" si="55"/>
        <v>-502123.15874413453</v>
      </c>
      <c r="J246" s="14">
        <v>244</v>
      </c>
      <c r="K246" s="15">
        <f t="shared" si="49"/>
        <v>21</v>
      </c>
      <c r="L246" s="30"/>
      <c r="N246" s="19">
        <f t="shared" si="59"/>
        <v>386731.05316375603</v>
      </c>
      <c r="O246" s="19">
        <f>IF(N246&gt;0,N246*Mortgage!$B$4/26,0)</f>
        <v>743.71356377645395</v>
      </c>
      <c r="P246" s="19">
        <f>IF(O246&gt;0,Mortgage!$B$38-O246,0)</f>
        <v>-0.7808282669318487</v>
      </c>
      <c r="Q246" s="20">
        <f>IF(P246&gt;0,IF(Mortgage!$G$2 = "n", 0,Mortgage!$G$4-Mortgage!$B$38),0)</f>
        <v>0</v>
      </c>
      <c r="R246" s="20">
        <f t="shared" si="50"/>
        <v>742.9327355095221</v>
      </c>
      <c r="S246" s="20">
        <f t="shared" si="51"/>
        <v>-0.7808282669318487</v>
      </c>
      <c r="T246" s="19">
        <f t="shared" si="52"/>
        <v>386731.83399202296</v>
      </c>
      <c r="U246" s="19">
        <f t="shared" si="56"/>
        <v>167709.91471685944</v>
      </c>
      <c r="V246" s="19">
        <f t="shared" si="57"/>
        <v>-86731.833992021449</v>
      </c>
      <c r="W246" s="14">
        <v>244</v>
      </c>
      <c r="X246" s="15">
        <f t="shared" si="53"/>
        <v>10</v>
      </c>
      <c r="Y246" s="30"/>
    </row>
    <row r="247" spans="1:25" x14ac:dyDescent="0.25">
      <c r="A247" s="19">
        <f t="shared" si="58"/>
        <v>802123.1587441368</v>
      </c>
      <c r="B247" s="19">
        <f>IF(A247 &gt; 0,A247*Mortgage!$B$4/12,0)</f>
        <v>3342.1798281005704</v>
      </c>
      <c r="C247" s="19">
        <f>IF(B247 &gt; 0,Mortgage!$B$14-B247,0)</f>
        <v>-1731.7149590641559</v>
      </c>
      <c r="D247" s="20">
        <f>IF(B247&gt;0,IF(Mortgage!$G$2 = "n", 0,Mortgage!$G$3-Mortgage!$B$19),0)</f>
        <v>-1550.4648690364145</v>
      </c>
      <c r="E247" s="20">
        <f t="shared" si="46"/>
        <v>60</v>
      </c>
      <c r="F247" s="20">
        <f t="shared" si="47"/>
        <v>-3282.1798281005704</v>
      </c>
      <c r="G247" s="19">
        <f t="shared" si="48"/>
        <v>805405.33857223741</v>
      </c>
      <c r="H247" s="19">
        <f t="shared" si="54"/>
        <v>520105.33857223508</v>
      </c>
      <c r="I247" s="19">
        <f t="shared" si="55"/>
        <v>-505405.33857223508</v>
      </c>
      <c r="J247" s="14">
        <v>245</v>
      </c>
      <c r="K247" s="15">
        <f t="shared" si="49"/>
        <v>21</v>
      </c>
      <c r="L247" s="30"/>
      <c r="N247" s="19">
        <f t="shared" si="59"/>
        <v>386731.83399202296</v>
      </c>
      <c r="O247" s="19">
        <f>IF(N247&gt;0,N247*Mortgage!$B$4/26,0)</f>
        <v>743.71506536927495</v>
      </c>
      <c r="P247" s="19">
        <f>IF(O247&gt;0,Mortgage!$B$38-O247,0)</f>
        <v>-0.78232985975284919</v>
      </c>
      <c r="Q247" s="20">
        <f>IF(P247&gt;0,IF(Mortgage!$G$2 = "n", 0,Mortgage!$G$4-Mortgage!$B$38),0)</f>
        <v>0</v>
      </c>
      <c r="R247" s="20">
        <f t="shared" si="50"/>
        <v>742.9327355095221</v>
      </c>
      <c r="S247" s="20">
        <f t="shared" si="51"/>
        <v>-0.78232985975284919</v>
      </c>
      <c r="T247" s="19">
        <f t="shared" si="52"/>
        <v>386732.6163218827</v>
      </c>
      <c r="U247" s="19">
        <f t="shared" si="56"/>
        <v>168453.6297822287</v>
      </c>
      <c r="V247" s="19">
        <f t="shared" si="57"/>
        <v>-86732.6163218812</v>
      </c>
      <c r="W247" s="14">
        <v>245</v>
      </c>
      <c r="X247" s="15">
        <f t="shared" si="53"/>
        <v>10</v>
      </c>
      <c r="Y247" s="30"/>
    </row>
    <row r="248" spans="1:25" x14ac:dyDescent="0.25">
      <c r="A248" s="19">
        <f t="shared" si="58"/>
        <v>805405.33857223741</v>
      </c>
      <c r="B248" s="19">
        <f>IF(A248 &gt; 0,A248*Mortgage!$B$4/12,0)</f>
        <v>3355.8555773843232</v>
      </c>
      <c r="C248" s="19">
        <f>IF(B248 &gt; 0,Mortgage!$B$14-B248,0)</f>
        <v>-1745.3907083479087</v>
      </c>
      <c r="D248" s="20">
        <f>IF(B248&gt;0,IF(Mortgage!$G$2 = "n", 0,Mortgage!$G$3-Mortgage!$B$19),0)</f>
        <v>-1550.4648690364145</v>
      </c>
      <c r="E248" s="20">
        <f t="shared" si="46"/>
        <v>60</v>
      </c>
      <c r="F248" s="20">
        <f t="shared" si="47"/>
        <v>-3295.8555773843232</v>
      </c>
      <c r="G248" s="19">
        <f t="shared" si="48"/>
        <v>808701.19414962176</v>
      </c>
      <c r="H248" s="19">
        <f t="shared" si="54"/>
        <v>523461.19414961938</v>
      </c>
      <c r="I248" s="19">
        <f t="shared" si="55"/>
        <v>-508701.19414961938</v>
      </c>
      <c r="J248" s="14">
        <v>246</v>
      </c>
      <c r="K248" s="15">
        <f t="shared" si="49"/>
        <v>21</v>
      </c>
      <c r="L248" s="30"/>
      <c r="N248" s="19">
        <f t="shared" si="59"/>
        <v>386732.6163218827</v>
      </c>
      <c r="O248" s="19">
        <f>IF(N248&gt;0,N248*Mortgage!$B$4/26,0)</f>
        <v>743.71656984977449</v>
      </c>
      <c r="P248" s="19">
        <f>IF(O248&gt;0,Mortgage!$B$38-O248,0)</f>
        <v>-0.7838343402523833</v>
      </c>
      <c r="Q248" s="20">
        <f>IF(P248&gt;0,IF(Mortgage!$G$2 = "n", 0,Mortgage!$G$4-Mortgage!$B$38),0)</f>
        <v>0</v>
      </c>
      <c r="R248" s="20">
        <f t="shared" si="50"/>
        <v>742.9327355095221</v>
      </c>
      <c r="S248" s="20">
        <f t="shared" si="51"/>
        <v>-0.7838343402523833</v>
      </c>
      <c r="T248" s="19">
        <f t="shared" si="52"/>
        <v>386733.40015622292</v>
      </c>
      <c r="U248" s="19">
        <f t="shared" si="56"/>
        <v>169197.34635207849</v>
      </c>
      <c r="V248" s="19">
        <f t="shared" si="57"/>
        <v>-86733.400156221454</v>
      </c>
      <c r="W248" s="14">
        <v>246</v>
      </c>
      <c r="X248" s="15">
        <f t="shared" si="53"/>
        <v>10</v>
      </c>
      <c r="Y248" s="30"/>
    </row>
    <row r="249" spans="1:25" x14ac:dyDescent="0.25">
      <c r="A249" s="19">
        <f t="shared" si="58"/>
        <v>808701.19414962176</v>
      </c>
      <c r="B249" s="19">
        <f>IF(A249 &gt; 0,A249*Mortgage!$B$4/12,0)</f>
        <v>3369.5883089567578</v>
      </c>
      <c r="C249" s="19">
        <f>IF(B249 &gt; 0,Mortgage!$B$14-B249,0)</f>
        <v>-1759.1234399203433</v>
      </c>
      <c r="D249" s="20">
        <f>IF(B249&gt;0,IF(Mortgage!$G$2 = "n", 0,Mortgage!$G$3-Mortgage!$B$19),0)</f>
        <v>-1550.4648690364145</v>
      </c>
      <c r="E249" s="20">
        <f t="shared" si="46"/>
        <v>60</v>
      </c>
      <c r="F249" s="20">
        <f t="shared" si="47"/>
        <v>-3309.5883089567578</v>
      </c>
      <c r="G249" s="19">
        <f t="shared" si="48"/>
        <v>812010.78245857859</v>
      </c>
      <c r="H249" s="19">
        <f t="shared" si="54"/>
        <v>526830.78245857614</v>
      </c>
      <c r="I249" s="19">
        <f t="shared" si="55"/>
        <v>-512010.78245857614</v>
      </c>
      <c r="J249" s="14">
        <v>247</v>
      </c>
      <c r="K249" s="15">
        <f t="shared" si="49"/>
        <v>21</v>
      </c>
      <c r="L249" s="31"/>
      <c r="N249" s="19">
        <f t="shared" si="59"/>
        <v>386733.40015622292</v>
      </c>
      <c r="O249" s="19">
        <f>IF(N249&gt;0,N249*Mortgage!$B$4/26,0)</f>
        <v>743.71807722350559</v>
      </c>
      <c r="P249" s="19">
        <f>IF(O249&gt;0,Mortgage!$B$38-O249,0)</f>
        <v>-0.78534171398348462</v>
      </c>
      <c r="Q249" s="20">
        <f>IF(P249&gt;0,IF(Mortgage!$G$2 = "n", 0,Mortgage!$G$4-Mortgage!$B$38),0)</f>
        <v>0</v>
      </c>
      <c r="R249" s="20">
        <f t="shared" si="50"/>
        <v>742.9327355095221</v>
      </c>
      <c r="S249" s="20">
        <f t="shared" si="51"/>
        <v>-0.78534171398348462</v>
      </c>
      <c r="T249" s="19">
        <f t="shared" si="52"/>
        <v>386734.18549793691</v>
      </c>
      <c r="U249" s="19">
        <f t="shared" si="56"/>
        <v>169941.064429302</v>
      </c>
      <c r="V249" s="19">
        <f t="shared" si="57"/>
        <v>-86734.185497935439</v>
      </c>
      <c r="W249" s="14">
        <v>247</v>
      </c>
      <c r="X249" s="15">
        <f t="shared" si="53"/>
        <v>10</v>
      </c>
      <c r="Y249" s="30"/>
    </row>
    <row r="250" spans="1:25" x14ac:dyDescent="0.25">
      <c r="A250" s="19">
        <f t="shared" si="58"/>
        <v>812010.78245857859</v>
      </c>
      <c r="B250" s="19">
        <f>IF(A250 &gt; 0,A250*Mortgage!$B$4/12,0)</f>
        <v>3383.3782602440774</v>
      </c>
      <c r="C250" s="19">
        <f>IF(B250 &gt; 0,Mortgage!$B$14-B250,0)</f>
        <v>-1772.9133912076629</v>
      </c>
      <c r="D250" s="20">
        <f>IF(B250&gt;0,IF(Mortgage!$G$2 = "n", 0,Mortgage!$G$3-Mortgage!$B$19),0)</f>
        <v>-1550.4648690364145</v>
      </c>
      <c r="E250" s="20">
        <f t="shared" si="46"/>
        <v>60</v>
      </c>
      <c r="F250" s="20">
        <f t="shared" si="47"/>
        <v>-3323.3782602440774</v>
      </c>
      <c r="G250" s="19">
        <f t="shared" si="48"/>
        <v>815334.16071882274</v>
      </c>
      <c r="H250" s="19">
        <f t="shared" si="54"/>
        <v>530214.16071882017</v>
      </c>
      <c r="I250" s="19">
        <f t="shared" si="55"/>
        <v>-515334.16071882023</v>
      </c>
      <c r="J250" s="14">
        <v>248</v>
      </c>
      <c r="K250" s="15">
        <f t="shared" si="49"/>
        <v>21</v>
      </c>
      <c r="L250" s="31"/>
      <c r="N250" s="19">
        <f t="shared" si="59"/>
        <v>386734.18549793691</v>
      </c>
      <c r="O250" s="19">
        <f>IF(N250&gt;0,N250*Mortgage!$B$4/26,0)</f>
        <v>743.71958749603255</v>
      </c>
      <c r="P250" s="19">
        <f>IF(O250&gt;0,Mortgage!$B$38-O250,0)</f>
        <v>-0.78685198651044175</v>
      </c>
      <c r="Q250" s="20">
        <f>IF(P250&gt;0,IF(Mortgage!$G$2 = "n", 0,Mortgage!$G$4-Mortgage!$B$38),0)</f>
        <v>0</v>
      </c>
      <c r="R250" s="20">
        <f t="shared" si="50"/>
        <v>742.9327355095221</v>
      </c>
      <c r="S250" s="20">
        <f t="shared" si="51"/>
        <v>-0.78685198651044175</v>
      </c>
      <c r="T250" s="19">
        <f t="shared" si="52"/>
        <v>386734.9723499234</v>
      </c>
      <c r="U250" s="19">
        <f t="shared" si="56"/>
        <v>170684.78401679805</v>
      </c>
      <c r="V250" s="19">
        <f t="shared" si="57"/>
        <v>-86734.972349921954</v>
      </c>
      <c r="W250" s="14">
        <v>248</v>
      </c>
      <c r="X250" s="15">
        <f t="shared" si="53"/>
        <v>10</v>
      </c>
      <c r="Y250" s="31"/>
    </row>
    <row r="251" spans="1:25" x14ac:dyDescent="0.25">
      <c r="A251" s="19">
        <f t="shared" si="58"/>
        <v>815334.16071882274</v>
      </c>
      <c r="B251" s="19">
        <f>IF(A251 &gt; 0,A251*Mortgage!$B$4/12,0)</f>
        <v>3397.2256696617619</v>
      </c>
      <c r="C251" s="19">
        <f>IF(B251 &gt; 0,Mortgage!$B$14-B251,0)</f>
        <v>-1786.7608006253474</v>
      </c>
      <c r="D251" s="20">
        <f>IF(B251&gt;0,IF(Mortgage!$G$2 = "n", 0,Mortgage!$G$3-Mortgage!$B$19),0)</f>
        <v>-1550.4648690364145</v>
      </c>
      <c r="E251" s="20">
        <f t="shared" si="46"/>
        <v>60</v>
      </c>
      <c r="F251" s="20">
        <f t="shared" si="47"/>
        <v>-3337.2256696617619</v>
      </c>
      <c r="G251" s="19">
        <f t="shared" si="48"/>
        <v>818671.38638848451</v>
      </c>
      <c r="H251" s="19">
        <f t="shared" si="54"/>
        <v>533611.38638848194</v>
      </c>
      <c r="I251" s="19">
        <f t="shared" si="55"/>
        <v>-518671.386388482</v>
      </c>
      <c r="J251" s="14">
        <v>249</v>
      </c>
      <c r="K251" s="15">
        <f t="shared" si="49"/>
        <v>21</v>
      </c>
      <c r="L251" s="31"/>
      <c r="N251" s="19">
        <f t="shared" si="59"/>
        <v>386734.9723499234</v>
      </c>
      <c r="O251" s="19">
        <f>IF(N251&gt;0,N251*Mortgage!$B$4/26,0)</f>
        <v>743.72110067292965</v>
      </c>
      <c r="P251" s="19">
        <f>IF(O251&gt;0,Mortgage!$B$38-O251,0)</f>
        <v>-0.7883651634075477</v>
      </c>
      <c r="Q251" s="20">
        <f>IF(P251&gt;0,IF(Mortgage!$G$2 = "n", 0,Mortgage!$G$4-Mortgage!$B$38),0)</f>
        <v>0</v>
      </c>
      <c r="R251" s="20">
        <f t="shared" si="50"/>
        <v>742.9327355095221</v>
      </c>
      <c r="S251" s="20">
        <f t="shared" si="51"/>
        <v>-0.7883651634075477</v>
      </c>
      <c r="T251" s="19">
        <f t="shared" si="52"/>
        <v>386735.76071508683</v>
      </c>
      <c r="U251" s="19">
        <f t="shared" si="56"/>
        <v>171428.50511747098</v>
      </c>
      <c r="V251" s="19">
        <f t="shared" si="57"/>
        <v>-86735.760715085358</v>
      </c>
      <c r="W251" s="14">
        <v>249</v>
      </c>
      <c r="X251" s="15">
        <f t="shared" si="53"/>
        <v>10</v>
      </c>
      <c r="Y251" s="31"/>
    </row>
    <row r="252" spans="1:25" x14ac:dyDescent="0.25">
      <c r="A252" s="19">
        <f t="shared" si="58"/>
        <v>818671.38638848451</v>
      </c>
      <c r="B252" s="19">
        <f>IF(A252 &gt; 0,A252*Mortgage!$B$4/12,0)</f>
        <v>3411.1307766186856</v>
      </c>
      <c r="C252" s="19">
        <f>IF(B252 &gt; 0,Mortgage!$B$14-B252,0)</f>
        <v>-1800.6659075822711</v>
      </c>
      <c r="D252" s="20">
        <f>IF(B252&gt;0,IF(Mortgage!$G$2 = "n", 0,Mortgage!$G$3-Mortgage!$B$19),0)</f>
        <v>-1550.4648690364145</v>
      </c>
      <c r="E252" s="20">
        <f t="shared" si="46"/>
        <v>60</v>
      </c>
      <c r="F252" s="20">
        <f t="shared" si="47"/>
        <v>-3351.1307766186856</v>
      </c>
      <c r="G252" s="19">
        <f t="shared" si="48"/>
        <v>822022.51716510323</v>
      </c>
      <c r="H252" s="19">
        <f t="shared" si="54"/>
        <v>537022.51716510067</v>
      </c>
      <c r="I252" s="19">
        <f t="shared" si="55"/>
        <v>-522022.51716510067</v>
      </c>
      <c r="J252" s="14">
        <v>250</v>
      </c>
      <c r="K252" s="15">
        <f t="shared" si="49"/>
        <v>21</v>
      </c>
      <c r="L252" s="31"/>
      <c r="N252" s="19">
        <f t="shared" si="59"/>
        <v>386735.76071508683</v>
      </c>
      <c r="O252" s="19">
        <f>IF(N252&gt;0,N252*Mortgage!$B$4/26,0)</f>
        <v>743.72261675978245</v>
      </c>
      <c r="P252" s="19">
        <f>IF(O252&gt;0,Mortgage!$B$38-O252,0)</f>
        <v>-0.7898812502603505</v>
      </c>
      <c r="Q252" s="20">
        <f>IF(P252&gt;0,IF(Mortgage!$G$2 = "n", 0,Mortgage!$G$4-Mortgage!$B$38),0)</f>
        <v>0</v>
      </c>
      <c r="R252" s="20">
        <f t="shared" si="50"/>
        <v>742.9327355095221</v>
      </c>
      <c r="S252" s="20">
        <f t="shared" si="51"/>
        <v>-0.7898812502603505</v>
      </c>
      <c r="T252" s="19">
        <f t="shared" si="52"/>
        <v>386736.55059633707</v>
      </c>
      <c r="U252" s="19">
        <f t="shared" si="56"/>
        <v>172172.22773423075</v>
      </c>
      <c r="V252" s="19">
        <f t="shared" si="57"/>
        <v>-86736.550596335612</v>
      </c>
      <c r="W252" s="14">
        <v>250</v>
      </c>
      <c r="X252" s="15">
        <f t="shared" si="53"/>
        <v>10</v>
      </c>
      <c r="Y252" s="31"/>
    </row>
    <row r="253" spans="1:25" x14ac:dyDescent="0.25">
      <c r="A253" s="19">
        <f t="shared" si="58"/>
        <v>822022.51716510323</v>
      </c>
      <c r="B253" s="19">
        <f>IF(A253 &gt; 0,A253*Mortgage!$B$4/12,0)</f>
        <v>3425.0938215212641</v>
      </c>
      <c r="C253" s="19">
        <f>IF(B253 &gt; 0,Mortgage!$B$14-B253,0)</f>
        <v>-1814.6289524848496</v>
      </c>
      <c r="D253" s="20">
        <f>IF(B253&gt;0,IF(Mortgage!$G$2 = "n", 0,Mortgage!$G$3-Mortgage!$B$19),0)</f>
        <v>-1550.4648690364145</v>
      </c>
      <c r="E253" s="20">
        <f t="shared" si="46"/>
        <v>60</v>
      </c>
      <c r="F253" s="20">
        <f t="shared" si="47"/>
        <v>-3365.0938215212641</v>
      </c>
      <c r="G253" s="19">
        <f t="shared" si="48"/>
        <v>825387.6109866245</v>
      </c>
      <c r="H253" s="19">
        <f t="shared" si="54"/>
        <v>540447.61098662193</v>
      </c>
      <c r="I253" s="19">
        <f t="shared" si="55"/>
        <v>-525387.61098662193</v>
      </c>
      <c r="J253" s="14">
        <v>251</v>
      </c>
      <c r="K253" s="15">
        <f t="shared" si="49"/>
        <v>21</v>
      </c>
      <c r="L253" s="31"/>
      <c r="N253" s="19">
        <f t="shared" si="59"/>
        <v>386736.55059633707</v>
      </c>
      <c r="O253" s="19">
        <f>IF(N253&gt;0,N253*Mortgage!$B$4/26,0)</f>
        <v>743.72413576218673</v>
      </c>
      <c r="P253" s="19">
        <f>IF(O253&gt;0,Mortgage!$B$38-O253,0)</f>
        <v>-0.79140025266462999</v>
      </c>
      <c r="Q253" s="20">
        <f>IF(P253&gt;0,IF(Mortgage!$G$2 = "n", 0,Mortgage!$G$4-Mortgage!$B$38),0)</f>
        <v>0</v>
      </c>
      <c r="R253" s="20">
        <f t="shared" si="50"/>
        <v>742.9327355095221</v>
      </c>
      <c r="S253" s="20">
        <f t="shared" si="51"/>
        <v>-0.79140025266462999</v>
      </c>
      <c r="T253" s="19">
        <f t="shared" si="52"/>
        <v>386737.34199658973</v>
      </c>
      <c r="U253" s="19">
        <f t="shared" si="56"/>
        <v>172915.95186999295</v>
      </c>
      <c r="V253" s="19">
        <f t="shared" si="57"/>
        <v>-86737.341996588279</v>
      </c>
      <c r="W253" s="14">
        <v>251</v>
      </c>
      <c r="X253" s="15">
        <f t="shared" si="53"/>
        <v>10</v>
      </c>
      <c r="Y253" s="31"/>
    </row>
    <row r="254" spans="1:25" x14ac:dyDescent="0.25">
      <c r="A254" s="19">
        <f t="shared" si="58"/>
        <v>825387.6109866245</v>
      </c>
      <c r="B254" s="19">
        <f>IF(A254 &gt; 0,A254*Mortgage!$B$4/12,0)</f>
        <v>3439.1150457776021</v>
      </c>
      <c r="C254" s="19">
        <f>IF(B254 &gt; 0,Mortgage!$B$14-B254,0)</f>
        <v>-1828.6501767411876</v>
      </c>
      <c r="D254" s="20">
        <f>IF(B254&gt;0,IF(Mortgage!$G$2 = "n", 0,Mortgage!$G$3-Mortgage!$B$19),0)</f>
        <v>-1550.4648690364145</v>
      </c>
      <c r="E254" s="20">
        <f t="shared" si="46"/>
        <v>60</v>
      </c>
      <c r="F254" s="20">
        <f t="shared" si="47"/>
        <v>-3379.1150457776021</v>
      </c>
      <c r="G254" s="19">
        <f t="shared" si="48"/>
        <v>828766.72603240213</v>
      </c>
      <c r="H254" s="19">
        <f t="shared" si="54"/>
        <v>543886.72603239957</v>
      </c>
      <c r="I254" s="19">
        <f t="shared" si="55"/>
        <v>-528766.72603239957</v>
      </c>
      <c r="J254" s="14">
        <v>252</v>
      </c>
      <c r="K254" s="15">
        <f t="shared" si="49"/>
        <v>21</v>
      </c>
      <c r="L254" s="31"/>
      <c r="N254" s="19">
        <f t="shared" si="59"/>
        <v>386737.34199658973</v>
      </c>
      <c r="O254" s="19">
        <f>IF(N254&gt;0,N254*Mortgage!$B$4/26,0)</f>
        <v>743.72565768574952</v>
      </c>
      <c r="P254" s="19">
        <f>IF(O254&gt;0,Mortgage!$B$38-O254,0)</f>
        <v>-0.79292217622742101</v>
      </c>
      <c r="Q254" s="20">
        <f>IF(P254&gt;0,IF(Mortgage!$G$2 = "n", 0,Mortgage!$G$4-Mortgage!$B$38),0)</f>
        <v>0</v>
      </c>
      <c r="R254" s="20">
        <f t="shared" si="50"/>
        <v>742.9327355095221</v>
      </c>
      <c r="S254" s="20">
        <f t="shared" si="51"/>
        <v>-0.79292217622742101</v>
      </c>
      <c r="T254" s="19">
        <f t="shared" si="52"/>
        <v>386738.13491876598</v>
      </c>
      <c r="U254" s="19">
        <f t="shared" si="56"/>
        <v>173659.67752767869</v>
      </c>
      <c r="V254" s="19">
        <f t="shared" si="57"/>
        <v>-86738.13491876451</v>
      </c>
      <c r="W254" s="14">
        <v>252</v>
      </c>
      <c r="X254" s="15">
        <f t="shared" si="53"/>
        <v>10</v>
      </c>
      <c r="Y254" s="31"/>
    </row>
    <row r="255" spans="1:25" x14ac:dyDescent="0.25">
      <c r="A255" s="19">
        <f t="shared" si="58"/>
        <v>828766.72603240213</v>
      </c>
      <c r="B255" s="19">
        <f>IF(A255 &gt; 0,A255*Mortgage!$B$4/12,0)</f>
        <v>3453.1946918016761</v>
      </c>
      <c r="C255" s="19">
        <f>IF(B255 &gt; 0,Mortgage!$B$14-B255,0)</f>
        <v>-1842.7298227652616</v>
      </c>
      <c r="D255" s="20">
        <f>IF(B255&gt;0,IF(Mortgage!$G$2 = "n", 0,Mortgage!$G$3-Mortgage!$B$19),0)</f>
        <v>-1550.4648690364145</v>
      </c>
      <c r="E255" s="20">
        <f t="shared" si="46"/>
        <v>60</v>
      </c>
      <c r="F255" s="20">
        <f t="shared" si="47"/>
        <v>-3393.1946918016761</v>
      </c>
      <c r="G255" s="19">
        <f t="shared" si="48"/>
        <v>832159.92072420381</v>
      </c>
      <c r="H255" s="19">
        <f t="shared" si="54"/>
        <v>547339.92072420125</v>
      </c>
      <c r="I255" s="19">
        <f t="shared" si="55"/>
        <v>-532159.92072420125</v>
      </c>
      <c r="J255" s="14">
        <v>253</v>
      </c>
      <c r="K255" s="15">
        <f t="shared" si="49"/>
        <v>22</v>
      </c>
      <c r="L255" s="30"/>
      <c r="N255" s="19">
        <f t="shared" si="59"/>
        <v>386738.13491876598</v>
      </c>
      <c r="O255" s="19">
        <f>IF(N255&gt;0,N255*Mortgage!$B$4/26,0)</f>
        <v>743.72718253608843</v>
      </c>
      <c r="P255" s="19">
        <f>IF(O255&gt;0,Mortgage!$B$38-O255,0)</f>
        <v>-0.79444702656633126</v>
      </c>
      <c r="Q255" s="20">
        <f>IF(P255&gt;0,IF(Mortgage!$G$2 = "n", 0,Mortgage!$G$4-Mortgage!$B$38),0)</f>
        <v>0</v>
      </c>
      <c r="R255" s="20">
        <f t="shared" si="50"/>
        <v>742.9327355095221</v>
      </c>
      <c r="S255" s="20">
        <f t="shared" si="51"/>
        <v>-0.79444702656633126</v>
      </c>
      <c r="T255" s="19">
        <f t="shared" si="52"/>
        <v>386738.92936579254</v>
      </c>
      <c r="U255" s="19">
        <f t="shared" si="56"/>
        <v>174403.40471021479</v>
      </c>
      <c r="V255" s="19">
        <f t="shared" si="57"/>
        <v>-86738.929365791075</v>
      </c>
      <c r="W255" s="14">
        <v>253</v>
      </c>
      <c r="X255" s="15">
        <f t="shared" si="53"/>
        <v>10</v>
      </c>
      <c r="Y255" s="31"/>
    </row>
    <row r="256" spans="1:25" x14ac:dyDescent="0.25">
      <c r="A256" s="19">
        <f t="shared" si="58"/>
        <v>832159.92072420381</v>
      </c>
      <c r="B256" s="19">
        <f>IF(A256 &gt; 0,A256*Mortgage!$B$4/12,0)</f>
        <v>3467.3330030175161</v>
      </c>
      <c r="C256" s="19">
        <f>IF(B256 &gt; 0,Mortgage!$B$14-B256,0)</f>
        <v>-1856.8681339811017</v>
      </c>
      <c r="D256" s="20">
        <f>IF(B256&gt;0,IF(Mortgage!$G$2 = "n", 0,Mortgage!$G$3-Mortgage!$B$19),0)</f>
        <v>-1550.4648690364145</v>
      </c>
      <c r="E256" s="20">
        <f t="shared" si="46"/>
        <v>60</v>
      </c>
      <c r="F256" s="20">
        <f t="shared" si="47"/>
        <v>-3407.3330030175161</v>
      </c>
      <c r="G256" s="19">
        <f t="shared" si="48"/>
        <v>835567.2537272214</v>
      </c>
      <c r="H256" s="19">
        <f t="shared" si="54"/>
        <v>550807.25372721872</v>
      </c>
      <c r="I256" s="19">
        <f t="shared" si="55"/>
        <v>-535567.25372721872</v>
      </c>
      <c r="J256" s="14">
        <v>254</v>
      </c>
      <c r="K256" s="15">
        <f t="shared" si="49"/>
        <v>22</v>
      </c>
      <c r="L256" s="30"/>
      <c r="N256" s="19">
        <f t="shared" si="59"/>
        <v>386738.92936579254</v>
      </c>
      <c r="O256" s="19">
        <f>IF(N256&gt;0,N256*Mortgage!$B$4/26,0)</f>
        <v>743.72871031883187</v>
      </c>
      <c r="P256" s="19">
        <f>IF(O256&gt;0,Mortgage!$B$38-O256,0)</f>
        <v>-0.79597480930976872</v>
      </c>
      <c r="Q256" s="20">
        <f>IF(P256&gt;0,IF(Mortgage!$G$2 = "n", 0,Mortgage!$G$4-Mortgage!$B$38),0)</f>
        <v>0</v>
      </c>
      <c r="R256" s="20">
        <f t="shared" si="50"/>
        <v>742.9327355095221</v>
      </c>
      <c r="S256" s="20">
        <f t="shared" si="51"/>
        <v>-0.79597480930976872</v>
      </c>
      <c r="T256" s="19">
        <f t="shared" si="52"/>
        <v>386739.72534060187</v>
      </c>
      <c r="U256" s="19">
        <f t="shared" si="56"/>
        <v>175147.13342053362</v>
      </c>
      <c r="V256" s="19">
        <f t="shared" si="57"/>
        <v>-86739.725340600387</v>
      </c>
      <c r="W256" s="14">
        <v>254</v>
      </c>
      <c r="X256" s="15">
        <f t="shared" si="53"/>
        <v>10</v>
      </c>
      <c r="Y256" s="31"/>
    </row>
    <row r="257" spans="1:25" x14ac:dyDescent="0.25">
      <c r="A257" s="19">
        <f t="shared" si="58"/>
        <v>835567.2537272214</v>
      </c>
      <c r="B257" s="19">
        <f>IF(A257 &gt; 0,A257*Mortgage!$B$4/12,0)</f>
        <v>3481.5302238634226</v>
      </c>
      <c r="C257" s="19">
        <f>IF(B257 &gt; 0,Mortgage!$B$14-B257,0)</f>
        <v>-1871.0653548270082</v>
      </c>
      <c r="D257" s="20">
        <f>IF(B257&gt;0,IF(Mortgage!$G$2 = "n", 0,Mortgage!$G$3-Mortgage!$B$19),0)</f>
        <v>-1550.4648690364145</v>
      </c>
      <c r="E257" s="20">
        <f t="shared" si="46"/>
        <v>60</v>
      </c>
      <c r="F257" s="20">
        <f t="shared" si="47"/>
        <v>-3421.5302238634226</v>
      </c>
      <c r="G257" s="19">
        <f t="shared" si="48"/>
        <v>838988.78395108483</v>
      </c>
      <c r="H257" s="19">
        <f t="shared" si="54"/>
        <v>554288.78395108215</v>
      </c>
      <c r="I257" s="19">
        <f t="shared" si="55"/>
        <v>-538988.78395108215</v>
      </c>
      <c r="J257" s="14">
        <v>255</v>
      </c>
      <c r="K257" s="15">
        <f t="shared" si="49"/>
        <v>22</v>
      </c>
      <c r="L257" s="30"/>
      <c r="N257" s="19">
        <f t="shared" si="59"/>
        <v>386739.72534060187</v>
      </c>
      <c r="O257" s="19">
        <f>IF(N257&gt;0,N257*Mortgage!$B$4/26,0)</f>
        <v>743.73024103961893</v>
      </c>
      <c r="P257" s="19">
        <f>IF(O257&gt;0,Mortgage!$B$38-O257,0)</f>
        <v>-0.7975055300968279</v>
      </c>
      <c r="Q257" s="20">
        <f>IF(P257&gt;0,IF(Mortgage!$G$2 = "n", 0,Mortgage!$G$4-Mortgage!$B$38),0)</f>
        <v>0</v>
      </c>
      <c r="R257" s="20">
        <f t="shared" si="50"/>
        <v>742.9327355095221</v>
      </c>
      <c r="S257" s="20">
        <f t="shared" si="51"/>
        <v>-0.7975055300968279</v>
      </c>
      <c r="T257" s="19">
        <f t="shared" si="52"/>
        <v>386740.52284613199</v>
      </c>
      <c r="U257" s="19">
        <f t="shared" si="56"/>
        <v>175890.86366157324</v>
      </c>
      <c r="V257" s="19">
        <f t="shared" si="57"/>
        <v>-86740.52284613048</v>
      </c>
      <c r="W257" s="14">
        <v>255</v>
      </c>
      <c r="X257" s="15">
        <f t="shared" si="53"/>
        <v>10</v>
      </c>
      <c r="Y257" s="31"/>
    </row>
    <row r="258" spans="1:25" x14ac:dyDescent="0.25">
      <c r="A258" s="19">
        <f t="shared" si="58"/>
        <v>838988.78395108483</v>
      </c>
      <c r="B258" s="19">
        <f>IF(A258 &gt; 0,A258*Mortgage!$B$4/12,0)</f>
        <v>3495.7865997961871</v>
      </c>
      <c r="C258" s="19">
        <f>IF(B258 &gt; 0,Mortgage!$B$14-B258,0)</f>
        <v>-1885.3217307597727</v>
      </c>
      <c r="D258" s="20">
        <f>IF(B258&gt;0,IF(Mortgage!$G$2 = "n", 0,Mortgage!$G$3-Mortgage!$B$19),0)</f>
        <v>-1550.4648690364145</v>
      </c>
      <c r="E258" s="20">
        <f t="shared" si="46"/>
        <v>60</v>
      </c>
      <c r="F258" s="20">
        <f t="shared" si="47"/>
        <v>-3435.7865997961871</v>
      </c>
      <c r="G258" s="19">
        <f t="shared" si="48"/>
        <v>842424.57055088109</v>
      </c>
      <c r="H258" s="19">
        <f t="shared" si="54"/>
        <v>557784.5705508783</v>
      </c>
      <c r="I258" s="19">
        <f t="shared" si="55"/>
        <v>-542424.5705508783</v>
      </c>
      <c r="J258" s="14">
        <v>256</v>
      </c>
      <c r="K258" s="15">
        <f t="shared" si="49"/>
        <v>22</v>
      </c>
      <c r="L258" s="30"/>
      <c r="N258" s="19">
        <f t="shared" si="59"/>
        <v>386740.52284613199</v>
      </c>
      <c r="O258" s="19">
        <f>IF(N258&gt;0,N258*Mortgage!$B$4/26,0)</f>
        <v>743.73177470409996</v>
      </c>
      <c r="P258" s="19">
        <f>IF(O258&gt;0,Mortgage!$B$38-O258,0)</f>
        <v>-0.79903919457785832</v>
      </c>
      <c r="Q258" s="20">
        <f>IF(P258&gt;0,IF(Mortgage!$G$2 = "n", 0,Mortgage!$G$4-Mortgage!$B$38),0)</f>
        <v>0</v>
      </c>
      <c r="R258" s="20">
        <f t="shared" si="50"/>
        <v>742.9327355095221</v>
      </c>
      <c r="S258" s="20">
        <f t="shared" si="51"/>
        <v>-0.79903919457785832</v>
      </c>
      <c r="T258" s="19">
        <f t="shared" si="52"/>
        <v>386741.32188532659</v>
      </c>
      <c r="U258" s="19">
        <f t="shared" si="56"/>
        <v>176634.59543627733</v>
      </c>
      <c r="V258" s="19">
        <f t="shared" si="57"/>
        <v>-86741.321885325058</v>
      </c>
      <c r="W258" s="14">
        <v>256</v>
      </c>
      <c r="X258" s="15">
        <f t="shared" si="53"/>
        <v>10</v>
      </c>
      <c r="Y258" s="31"/>
    </row>
    <row r="259" spans="1:25" x14ac:dyDescent="0.25">
      <c r="A259" s="19">
        <f t="shared" si="58"/>
        <v>842424.57055088109</v>
      </c>
      <c r="B259" s="19">
        <f>IF(A259 &gt; 0,A259*Mortgage!$B$4/12,0)</f>
        <v>3510.1023772953381</v>
      </c>
      <c r="C259" s="19">
        <f>IF(B259 &gt; 0,Mortgage!$B$14-B259,0)</f>
        <v>-1899.6375082589236</v>
      </c>
      <c r="D259" s="20">
        <f>IF(B259&gt;0,IF(Mortgage!$G$2 = "n", 0,Mortgage!$G$3-Mortgage!$B$19),0)</f>
        <v>-1550.4648690364145</v>
      </c>
      <c r="E259" s="20">
        <f t="shared" si="46"/>
        <v>60</v>
      </c>
      <c r="F259" s="20">
        <f t="shared" si="47"/>
        <v>-3450.1023772953381</v>
      </c>
      <c r="G259" s="19">
        <f t="shared" si="48"/>
        <v>845874.67292817647</v>
      </c>
      <c r="H259" s="19">
        <f t="shared" si="54"/>
        <v>561294.67292817368</v>
      </c>
      <c r="I259" s="19">
        <f t="shared" si="55"/>
        <v>-545874.67292817368</v>
      </c>
      <c r="J259" s="14">
        <v>257</v>
      </c>
      <c r="K259" s="15">
        <f t="shared" si="49"/>
        <v>22</v>
      </c>
      <c r="L259" s="30"/>
      <c r="N259" s="19">
        <f t="shared" si="59"/>
        <v>386741.32188532659</v>
      </c>
      <c r="O259" s="19">
        <f>IF(N259&gt;0,N259*Mortgage!$B$4/26,0)</f>
        <v>743.73331131793577</v>
      </c>
      <c r="P259" s="19">
        <f>IF(O259&gt;0,Mortgage!$B$38-O259,0)</f>
        <v>-0.80057580841366871</v>
      </c>
      <c r="Q259" s="20">
        <f>IF(P259&gt;0,IF(Mortgage!$G$2 = "n", 0,Mortgage!$G$4-Mortgage!$B$38),0)</f>
        <v>0</v>
      </c>
      <c r="R259" s="20">
        <f t="shared" si="50"/>
        <v>742.9327355095221</v>
      </c>
      <c r="S259" s="20">
        <f t="shared" si="51"/>
        <v>-0.80057580841366871</v>
      </c>
      <c r="T259" s="19">
        <f t="shared" si="52"/>
        <v>386742.12246113498</v>
      </c>
      <c r="U259" s="19">
        <f t="shared" si="56"/>
        <v>177378.32874759528</v>
      </c>
      <c r="V259" s="19">
        <f t="shared" si="57"/>
        <v>-86742.122461133476</v>
      </c>
      <c r="W259" s="14">
        <v>257</v>
      </c>
      <c r="X259" s="15">
        <f t="shared" si="53"/>
        <v>10</v>
      </c>
      <c r="Y259" s="31"/>
    </row>
    <row r="260" spans="1:25" x14ac:dyDescent="0.25">
      <c r="A260" s="19">
        <f t="shared" si="58"/>
        <v>845874.67292817647</v>
      </c>
      <c r="B260" s="19">
        <f>IF(A260 &gt; 0,A260*Mortgage!$B$4/12,0)</f>
        <v>3524.4778038674026</v>
      </c>
      <c r="C260" s="19">
        <f>IF(B260 &gt; 0,Mortgage!$B$14-B260,0)</f>
        <v>-1914.0129348309881</v>
      </c>
      <c r="D260" s="20">
        <f>IF(B260&gt;0,IF(Mortgage!$G$2 = "n", 0,Mortgage!$G$3-Mortgage!$B$19),0)</f>
        <v>-1550.4648690364145</v>
      </c>
      <c r="E260" s="20">
        <f t="shared" ref="E260:E323" si="60">B260+C260+D260</f>
        <v>60</v>
      </c>
      <c r="F260" s="20">
        <f t="shared" ref="F260:F323" si="61">C260+D260</f>
        <v>-3464.4778038674026</v>
      </c>
      <c r="G260" s="19">
        <f t="shared" ref="G260:G323" si="62">IF(A260 &gt; 0,A260-C260-D260,0)</f>
        <v>849339.1507320439</v>
      </c>
      <c r="H260" s="19">
        <f t="shared" si="54"/>
        <v>564819.1507320411</v>
      </c>
      <c r="I260" s="19">
        <f t="shared" si="55"/>
        <v>-549339.1507320411</v>
      </c>
      <c r="J260" s="14">
        <v>258</v>
      </c>
      <c r="K260" s="15">
        <f t="shared" ref="K260:K323" si="63">ROUNDUP((J260/12),0)</f>
        <v>22</v>
      </c>
      <c r="L260" s="30"/>
      <c r="N260" s="19">
        <f t="shared" si="59"/>
        <v>386742.12246113498</v>
      </c>
      <c r="O260" s="19">
        <f>IF(N260&gt;0,N260*Mortgage!$B$4/26,0)</f>
        <v>743.73485088679809</v>
      </c>
      <c r="P260" s="19">
        <f>IF(O260&gt;0,Mortgage!$B$38-O260,0)</f>
        <v>-0.8021153772759817</v>
      </c>
      <c r="Q260" s="20">
        <f>IF(P260&gt;0,IF(Mortgage!$G$2 = "n", 0,Mortgage!$G$4-Mortgage!$B$38),0)</f>
        <v>0</v>
      </c>
      <c r="R260" s="20">
        <f t="shared" ref="R260:R323" si="64">O260+P260+Q260</f>
        <v>742.9327355095221</v>
      </c>
      <c r="S260" s="20">
        <f t="shared" ref="S260:S323" si="65">P260+Q260</f>
        <v>-0.8021153772759817</v>
      </c>
      <c r="T260" s="19">
        <f t="shared" ref="T260:T323" si="66">IF(N260&gt;0,N260-P260-Q260,0)</f>
        <v>386742.92457651225</v>
      </c>
      <c r="U260" s="19">
        <f t="shared" si="56"/>
        <v>178122.06359848208</v>
      </c>
      <c r="V260" s="19">
        <f t="shared" si="57"/>
        <v>-86742.924576510748</v>
      </c>
      <c r="W260" s="14">
        <v>258</v>
      </c>
      <c r="X260" s="15">
        <f t="shared" ref="X260:X323" si="67">ROUNDUP((W260/26),0)</f>
        <v>10</v>
      </c>
      <c r="Y260" s="31"/>
    </row>
    <row r="261" spans="1:25" x14ac:dyDescent="0.25">
      <c r="A261" s="19">
        <f t="shared" si="58"/>
        <v>849339.1507320439</v>
      </c>
      <c r="B261" s="19">
        <f>IF(A261 &gt; 0,A261*Mortgage!$B$4/12,0)</f>
        <v>3538.9131280501829</v>
      </c>
      <c r="C261" s="19">
        <f>IF(B261 &gt; 0,Mortgage!$B$14-B261,0)</f>
        <v>-1928.4482590137684</v>
      </c>
      <c r="D261" s="20">
        <f>IF(B261&gt;0,IF(Mortgage!$G$2 = "n", 0,Mortgage!$G$3-Mortgage!$B$19),0)</f>
        <v>-1550.4648690364145</v>
      </c>
      <c r="E261" s="20">
        <f t="shared" si="60"/>
        <v>60</v>
      </c>
      <c r="F261" s="20">
        <f t="shared" si="61"/>
        <v>-3478.9131280501829</v>
      </c>
      <c r="G261" s="19">
        <f t="shared" si="62"/>
        <v>852818.06386009417</v>
      </c>
      <c r="H261" s="19">
        <f t="shared" ref="H261:H324" si="68">IF(A261&gt;0,H260+B261,0)</f>
        <v>568358.06386009126</v>
      </c>
      <c r="I261" s="19">
        <f t="shared" ref="I261:I324" si="69">IF(B261&gt;0,I260+F261,0)</f>
        <v>-552818.06386009126</v>
      </c>
      <c r="J261" s="14">
        <v>259</v>
      </c>
      <c r="K261" s="15">
        <f t="shared" si="63"/>
        <v>22</v>
      </c>
      <c r="L261" s="31"/>
      <c r="N261" s="19">
        <f t="shared" si="59"/>
        <v>386742.92457651225</v>
      </c>
      <c r="O261" s="19">
        <f>IF(N261&gt;0,N261*Mortgage!$B$4/26,0)</f>
        <v>743.73639341636965</v>
      </c>
      <c r="P261" s="19">
        <f>IF(O261&gt;0,Mortgage!$B$38-O261,0)</f>
        <v>-0.80365790684754757</v>
      </c>
      <c r="Q261" s="20">
        <f>IF(P261&gt;0,IF(Mortgage!$G$2 = "n", 0,Mortgage!$G$4-Mortgage!$B$38),0)</f>
        <v>0</v>
      </c>
      <c r="R261" s="20">
        <f t="shared" si="64"/>
        <v>742.9327355095221</v>
      </c>
      <c r="S261" s="20">
        <f t="shared" si="65"/>
        <v>-0.80365790684754757</v>
      </c>
      <c r="T261" s="19">
        <f t="shared" si="66"/>
        <v>386743.72823441908</v>
      </c>
      <c r="U261" s="19">
        <f t="shared" ref="U261:U324" si="70">IF(N261&gt;0,U260+O261,0)</f>
        <v>178865.79999189844</v>
      </c>
      <c r="V261" s="19">
        <f t="shared" ref="V261:V324" si="71">IF(O261&gt;0,V260+S261,0)</f>
        <v>-86743.728234417591</v>
      </c>
      <c r="W261" s="14">
        <v>259</v>
      </c>
      <c r="X261" s="15">
        <f t="shared" si="67"/>
        <v>10</v>
      </c>
      <c r="Y261" s="31"/>
    </row>
    <row r="262" spans="1:25" x14ac:dyDescent="0.25">
      <c r="A262" s="19">
        <f t="shared" si="58"/>
        <v>852818.06386009417</v>
      </c>
      <c r="B262" s="19">
        <f>IF(A262 &gt; 0,A262*Mortgage!$B$4/12,0)</f>
        <v>3553.4085994170596</v>
      </c>
      <c r="C262" s="19">
        <f>IF(B262 &gt; 0,Mortgage!$B$14-B262,0)</f>
        <v>-1942.9437303806451</v>
      </c>
      <c r="D262" s="20">
        <f>IF(B262&gt;0,IF(Mortgage!$G$2 = "n", 0,Mortgage!$G$3-Mortgage!$B$19),0)</f>
        <v>-1550.4648690364145</v>
      </c>
      <c r="E262" s="20">
        <f t="shared" si="60"/>
        <v>60</v>
      </c>
      <c r="F262" s="20">
        <f t="shared" si="61"/>
        <v>-3493.4085994170596</v>
      </c>
      <c r="G262" s="19">
        <f t="shared" si="62"/>
        <v>856311.47245951125</v>
      </c>
      <c r="H262" s="19">
        <f t="shared" si="68"/>
        <v>571911.47245950834</v>
      </c>
      <c r="I262" s="19">
        <f t="shared" si="69"/>
        <v>-556311.47245950834</v>
      </c>
      <c r="J262" s="14">
        <v>260</v>
      </c>
      <c r="K262" s="15">
        <f t="shared" si="63"/>
        <v>22</v>
      </c>
      <c r="L262" s="31"/>
      <c r="N262" s="19">
        <f t="shared" si="59"/>
        <v>386743.72823441908</v>
      </c>
      <c r="O262" s="19">
        <f>IF(N262&gt;0,N262*Mortgage!$B$4/26,0)</f>
        <v>743.73793891234448</v>
      </c>
      <c r="P262" s="19">
        <f>IF(O262&gt;0,Mortgage!$B$38-O262,0)</f>
        <v>-0.80520340282237157</v>
      </c>
      <c r="Q262" s="20">
        <f>IF(P262&gt;0,IF(Mortgage!$G$2 = "n", 0,Mortgage!$G$4-Mortgage!$B$38),0)</f>
        <v>0</v>
      </c>
      <c r="R262" s="20">
        <f t="shared" si="64"/>
        <v>742.9327355095221</v>
      </c>
      <c r="S262" s="20">
        <f t="shared" si="65"/>
        <v>-0.80520340282237157</v>
      </c>
      <c r="T262" s="19">
        <f t="shared" si="66"/>
        <v>386744.5334378219</v>
      </c>
      <c r="U262" s="19">
        <f t="shared" si="70"/>
        <v>179609.53793081079</v>
      </c>
      <c r="V262" s="19">
        <f t="shared" si="71"/>
        <v>-86744.533437820413</v>
      </c>
      <c r="W262" s="14">
        <v>260</v>
      </c>
      <c r="X262" s="15">
        <f t="shared" si="67"/>
        <v>10</v>
      </c>
      <c r="Y262" s="31"/>
    </row>
    <row r="263" spans="1:25" x14ac:dyDescent="0.25">
      <c r="A263" s="19">
        <f t="shared" si="58"/>
        <v>856311.47245951125</v>
      </c>
      <c r="B263" s="19">
        <f>IF(A263 &gt; 0,A263*Mortgage!$B$4/12,0)</f>
        <v>3567.9644685812968</v>
      </c>
      <c r="C263" s="19">
        <f>IF(B263 &gt; 0,Mortgage!$B$14-B263,0)</f>
        <v>-1957.4995995448824</v>
      </c>
      <c r="D263" s="20">
        <f>IF(B263&gt;0,IF(Mortgage!$G$2 = "n", 0,Mortgage!$G$3-Mortgage!$B$19),0)</f>
        <v>-1550.4648690364145</v>
      </c>
      <c r="E263" s="20">
        <f t="shared" si="60"/>
        <v>60</v>
      </c>
      <c r="F263" s="20">
        <f t="shared" si="61"/>
        <v>-3507.9644685812968</v>
      </c>
      <c r="G263" s="19">
        <f t="shared" si="62"/>
        <v>859819.43692809262</v>
      </c>
      <c r="H263" s="19">
        <f t="shared" si="68"/>
        <v>575479.43692808959</v>
      </c>
      <c r="I263" s="19">
        <f t="shared" si="69"/>
        <v>-559819.43692808959</v>
      </c>
      <c r="J263" s="14">
        <v>261</v>
      </c>
      <c r="K263" s="15">
        <f t="shared" si="63"/>
        <v>22</v>
      </c>
      <c r="L263" s="31"/>
      <c r="N263" s="19">
        <f t="shared" si="59"/>
        <v>386744.5334378219</v>
      </c>
      <c r="O263" s="19">
        <f>IF(N263&gt;0,N263*Mortgage!$B$4/26,0)</f>
        <v>743.73948738042668</v>
      </c>
      <c r="P263" s="19">
        <f>IF(O263&gt;0,Mortgage!$B$38-O263,0)</f>
        <v>-0.80675187090457712</v>
      </c>
      <c r="Q263" s="20">
        <f>IF(P263&gt;0,IF(Mortgage!$G$2 = "n", 0,Mortgage!$G$4-Mortgage!$B$38),0)</f>
        <v>0</v>
      </c>
      <c r="R263" s="20">
        <f t="shared" si="64"/>
        <v>742.9327355095221</v>
      </c>
      <c r="S263" s="20">
        <f t="shared" si="65"/>
        <v>-0.80675187090457712</v>
      </c>
      <c r="T263" s="19">
        <f t="shared" si="66"/>
        <v>386745.3401896928</v>
      </c>
      <c r="U263" s="19">
        <f t="shared" si="70"/>
        <v>180353.27741819122</v>
      </c>
      <c r="V263" s="19">
        <f t="shared" si="71"/>
        <v>-86745.340189691313</v>
      </c>
      <c r="W263" s="14">
        <v>261</v>
      </c>
      <c r="X263" s="15">
        <f t="shared" si="67"/>
        <v>11</v>
      </c>
      <c r="Y263" s="30"/>
    </row>
    <row r="264" spans="1:25" x14ac:dyDescent="0.25">
      <c r="A264" s="19">
        <f t="shared" si="58"/>
        <v>859819.43692809262</v>
      </c>
      <c r="B264" s="19">
        <f>IF(A264 &gt; 0,A264*Mortgage!$B$4/12,0)</f>
        <v>3582.5809872003861</v>
      </c>
      <c r="C264" s="19">
        <f>IF(B264 &gt; 0,Mortgage!$B$14-B264,0)</f>
        <v>-1972.1161181639716</v>
      </c>
      <c r="D264" s="20">
        <f>IF(B264&gt;0,IF(Mortgage!$G$2 = "n", 0,Mortgage!$G$3-Mortgage!$B$19),0)</f>
        <v>-1550.4648690364145</v>
      </c>
      <c r="E264" s="20">
        <f t="shared" si="60"/>
        <v>60</v>
      </c>
      <c r="F264" s="20">
        <f t="shared" si="61"/>
        <v>-3522.5809872003861</v>
      </c>
      <c r="G264" s="19">
        <f t="shared" si="62"/>
        <v>863342.01791529299</v>
      </c>
      <c r="H264" s="19">
        <f t="shared" si="68"/>
        <v>579062.01791528997</v>
      </c>
      <c r="I264" s="19">
        <f t="shared" si="69"/>
        <v>-563342.01791528997</v>
      </c>
      <c r="J264" s="14">
        <v>262</v>
      </c>
      <c r="K264" s="15">
        <f t="shared" si="63"/>
        <v>22</v>
      </c>
      <c r="L264" s="31"/>
      <c r="N264" s="19">
        <f t="shared" si="59"/>
        <v>386745.3401896928</v>
      </c>
      <c r="O264" s="19">
        <f>IF(N264&gt;0,N264*Mortgage!$B$4/26,0)</f>
        <v>743.74103882633233</v>
      </c>
      <c r="P264" s="19">
        <f>IF(O264&gt;0,Mortgage!$B$38-O264,0)</f>
        <v>-0.80830331681022471</v>
      </c>
      <c r="Q264" s="20">
        <f>IF(P264&gt;0,IF(Mortgage!$G$2 = "n", 0,Mortgage!$G$4-Mortgage!$B$38),0)</f>
        <v>0</v>
      </c>
      <c r="R264" s="20">
        <f t="shared" si="64"/>
        <v>742.9327355095221</v>
      </c>
      <c r="S264" s="20">
        <f t="shared" si="65"/>
        <v>-0.80830331681022471</v>
      </c>
      <c r="T264" s="19">
        <f t="shared" si="66"/>
        <v>386746.14849300962</v>
      </c>
      <c r="U264" s="19">
        <f t="shared" si="70"/>
        <v>181097.01845701755</v>
      </c>
      <c r="V264" s="19">
        <f t="shared" si="71"/>
        <v>-86746.148493008121</v>
      </c>
      <c r="W264" s="14">
        <v>262</v>
      </c>
      <c r="X264" s="15">
        <f t="shared" si="67"/>
        <v>11</v>
      </c>
      <c r="Y264" s="30"/>
    </row>
    <row r="265" spans="1:25" x14ac:dyDescent="0.25">
      <c r="A265" s="19">
        <f t="shared" si="58"/>
        <v>863342.01791529299</v>
      </c>
      <c r="B265" s="19">
        <f>IF(A265 &gt; 0,A265*Mortgage!$B$4/12,0)</f>
        <v>3597.2584079803878</v>
      </c>
      <c r="C265" s="19">
        <f>IF(B265 &gt; 0,Mortgage!$B$14-B265,0)</f>
        <v>-1986.7935389439733</v>
      </c>
      <c r="D265" s="20">
        <f>IF(B265&gt;0,IF(Mortgage!$G$2 = "n", 0,Mortgage!$G$3-Mortgage!$B$19),0)</f>
        <v>-1550.4648690364145</v>
      </c>
      <c r="E265" s="20">
        <f t="shared" si="60"/>
        <v>60</v>
      </c>
      <c r="F265" s="20">
        <f t="shared" si="61"/>
        <v>-3537.2584079803878</v>
      </c>
      <c r="G265" s="19">
        <f t="shared" si="62"/>
        <v>866879.27632327343</v>
      </c>
      <c r="H265" s="19">
        <f t="shared" si="68"/>
        <v>582659.2763232704</v>
      </c>
      <c r="I265" s="19">
        <f t="shared" si="69"/>
        <v>-566879.2763232704</v>
      </c>
      <c r="J265" s="14">
        <v>263</v>
      </c>
      <c r="K265" s="15">
        <f t="shared" si="63"/>
        <v>22</v>
      </c>
      <c r="L265" s="31"/>
      <c r="N265" s="19">
        <f t="shared" si="59"/>
        <v>386746.14849300962</v>
      </c>
      <c r="O265" s="19">
        <f>IF(N265&gt;0,N265*Mortgage!$B$4/26,0)</f>
        <v>743.74259325578771</v>
      </c>
      <c r="P265" s="19">
        <f>IF(O265&gt;0,Mortgage!$B$38-O265,0)</f>
        <v>-0.80985774626560669</v>
      </c>
      <c r="Q265" s="20">
        <f>IF(P265&gt;0,IF(Mortgage!$G$2 = "n", 0,Mortgage!$G$4-Mortgage!$B$38),0)</f>
        <v>0</v>
      </c>
      <c r="R265" s="20">
        <f t="shared" si="64"/>
        <v>742.9327355095221</v>
      </c>
      <c r="S265" s="20">
        <f t="shared" si="65"/>
        <v>-0.80985774626560669</v>
      </c>
      <c r="T265" s="19">
        <f t="shared" si="66"/>
        <v>386746.95835075586</v>
      </c>
      <c r="U265" s="19">
        <f t="shared" si="70"/>
        <v>181840.76105027334</v>
      </c>
      <c r="V265" s="19">
        <f t="shared" si="71"/>
        <v>-86746.958350754387</v>
      </c>
      <c r="W265" s="14">
        <v>263</v>
      </c>
      <c r="X265" s="15">
        <f t="shared" si="67"/>
        <v>11</v>
      </c>
      <c r="Y265" s="30"/>
    </row>
    <row r="266" spans="1:25" x14ac:dyDescent="0.25">
      <c r="A266" s="19">
        <f t="shared" si="58"/>
        <v>866879.27632327343</v>
      </c>
      <c r="B266" s="19">
        <f>IF(A266 &gt; 0,A266*Mortgage!$B$4/12,0)</f>
        <v>3611.9969846803065</v>
      </c>
      <c r="C266" s="19">
        <f>IF(B266 &gt; 0,Mortgage!$B$14-B266,0)</f>
        <v>-2001.532115643892</v>
      </c>
      <c r="D266" s="20">
        <f>IF(B266&gt;0,IF(Mortgage!$G$2 = "n", 0,Mortgage!$G$3-Mortgage!$B$19),0)</f>
        <v>-1550.4648690364145</v>
      </c>
      <c r="E266" s="20">
        <f t="shared" si="60"/>
        <v>60</v>
      </c>
      <c r="F266" s="20">
        <f t="shared" si="61"/>
        <v>-3551.9969846803065</v>
      </c>
      <c r="G266" s="19">
        <f t="shared" si="62"/>
        <v>870431.27330795373</v>
      </c>
      <c r="H266" s="19">
        <f t="shared" si="68"/>
        <v>586271.2733079507</v>
      </c>
      <c r="I266" s="19">
        <f t="shared" si="69"/>
        <v>-570431.2733079507</v>
      </c>
      <c r="J266" s="14">
        <v>264</v>
      </c>
      <c r="K266" s="15">
        <f t="shared" si="63"/>
        <v>22</v>
      </c>
      <c r="L266" s="31"/>
      <c r="N266" s="19">
        <f t="shared" si="59"/>
        <v>386746.95835075586</v>
      </c>
      <c r="O266" s="19">
        <f>IF(N266&gt;0,N266*Mortgage!$B$4/26,0)</f>
        <v>743.7441506745306</v>
      </c>
      <c r="P266" s="19">
        <f>IF(O266&gt;0,Mortgage!$B$38-O266,0)</f>
        <v>-0.81141516500849775</v>
      </c>
      <c r="Q266" s="20">
        <f>IF(P266&gt;0,IF(Mortgage!$G$2 = "n", 0,Mortgage!$G$4-Mortgage!$B$38),0)</f>
        <v>0</v>
      </c>
      <c r="R266" s="20">
        <f t="shared" si="64"/>
        <v>742.9327355095221</v>
      </c>
      <c r="S266" s="20">
        <f t="shared" si="65"/>
        <v>-0.81141516500849775</v>
      </c>
      <c r="T266" s="19">
        <f t="shared" si="66"/>
        <v>386747.76976592088</v>
      </c>
      <c r="U266" s="19">
        <f t="shared" si="70"/>
        <v>182584.50520094787</v>
      </c>
      <c r="V266" s="19">
        <f t="shared" si="71"/>
        <v>-86747.769765919395</v>
      </c>
      <c r="W266" s="14">
        <v>264</v>
      </c>
      <c r="X266" s="15">
        <f t="shared" si="67"/>
        <v>11</v>
      </c>
      <c r="Y266" s="30"/>
    </row>
    <row r="267" spans="1:25" x14ac:dyDescent="0.25">
      <c r="A267" s="19">
        <f t="shared" si="58"/>
        <v>870431.27330795373</v>
      </c>
      <c r="B267" s="19">
        <f>IF(A267 &gt; 0,A267*Mortgage!$B$4/12,0)</f>
        <v>3626.7969721164741</v>
      </c>
      <c r="C267" s="19">
        <f>IF(B267 &gt; 0,Mortgage!$B$14-B267,0)</f>
        <v>-2016.3321030800596</v>
      </c>
      <c r="D267" s="20">
        <f>IF(B267&gt;0,IF(Mortgage!$G$2 = "n", 0,Mortgage!$G$3-Mortgage!$B$19),0)</f>
        <v>-1550.4648690364145</v>
      </c>
      <c r="E267" s="20">
        <f t="shared" si="60"/>
        <v>60</v>
      </c>
      <c r="F267" s="20">
        <f t="shared" si="61"/>
        <v>-3566.7969721164741</v>
      </c>
      <c r="G267" s="19">
        <f t="shared" si="62"/>
        <v>873998.0702800703</v>
      </c>
      <c r="H267" s="19">
        <f t="shared" si="68"/>
        <v>589898.07028006716</v>
      </c>
      <c r="I267" s="19">
        <f t="shared" si="69"/>
        <v>-573998.07028006716</v>
      </c>
      <c r="J267" s="14">
        <v>265</v>
      </c>
      <c r="K267" s="15">
        <f t="shared" si="63"/>
        <v>23</v>
      </c>
      <c r="L267" s="30"/>
      <c r="N267" s="19">
        <f t="shared" si="59"/>
        <v>386747.76976592088</v>
      </c>
      <c r="O267" s="19">
        <f>IF(N267&gt;0,N267*Mortgage!$B$4/26,0)</f>
        <v>743.74571108830946</v>
      </c>
      <c r="P267" s="19">
        <f>IF(O267&gt;0,Mortgage!$B$38-O267,0)</f>
        <v>-0.81297557878735915</v>
      </c>
      <c r="Q267" s="20">
        <f>IF(P267&gt;0,IF(Mortgage!$G$2 = "n", 0,Mortgage!$G$4-Mortgage!$B$38),0)</f>
        <v>0</v>
      </c>
      <c r="R267" s="20">
        <f t="shared" si="64"/>
        <v>742.9327355095221</v>
      </c>
      <c r="S267" s="20">
        <f t="shared" si="65"/>
        <v>-0.81297557878735915</v>
      </c>
      <c r="T267" s="19">
        <f t="shared" si="66"/>
        <v>386748.58274149965</v>
      </c>
      <c r="U267" s="19">
        <f t="shared" si="70"/>
        <v>183328.25091203616</v>
      </c>
      <c r="V267" s="19">
        <f t="shared" si="71"/>
        <v>-86748.582741498176</v>
      </c>
      <c r="W267" s="14">
        <v>265</v>
      </c>
      <c r="X267" s="15">
        <f t="shared" si="67"/>
        <v>11</v>
      </c>
      <c r="Y267" s="30"/>
    </row>
    <row r="268" spans="1:25" x14ac:dyDescent="0.25">
      <c r="A268" s="19">
        <f t="shared" si="58"/>
        <v>873998.0702800703</v>
      </c>
      <c r="B268" s="19">
        <f>IF(A268 &gt; 0,A268*Mortgage!$B$4/12,0)</f>
        <v>3641.6586261669599</v>
      </c>
      <c r="C268" s="19">
        <f>IF(B268 &gt; 0,Mortgage!$B$14-B268,0)</f>
        <v>-2031.1937571305455</v>
      </c>
      <c r="D268" s="20">
        <f>IF(B268&gt;0,IF(Mortgage!$G$2 = "n", 0,Mortgage!$G$3-Mortgage!$B$19),0)</f>
        <v>-1550.4648690364145</v>
      </c>
      <c r="E268" s="20">
        <f t="shared" si="60"/>
        <v>60</v>
      </c>
      <c r="F268" s="20">
        <f t="shared" si="61"/>
        <v>-3581.6586261669599</v>
      </c>
      <c r="G268" s="19">
        <f t="shared" si="62"/>
        <v>877579.72890623729</v>
      </c>
      <c r="H268" s="19">
        <f t="shared" si="68"/>
        <v>593539.72890623414</v>
      </c>
      <c r="I268" s="19">
        <f t="shared" si="69"/>
        <v>-577579.72890623414</v>
      </c>
      <c r="J268" s="14">
        <v>266</v>
      </c>
      <c r="K268" s="15">
        <f t="shared" si="63"/>
        <v>23</v>
      </c>
      <c r="L268" s="30"/>
      <c r="N268" s="19">
        <f t="shared" si="59"/>
        <v>386748.58274149965</v>
      </c>
      <c r="O268" s="19">
        <f>IF(N268&gt;0,N268*Mortgage!$B$4/26,0)</f>
        <v>743.7472745028839</v>
      </c>
      <c r="P268" s="19">
        <f>IF(O268&gt;0,Mortgage!$B$38-O268,0)</f>
        <v>-0.81453899336179347</v>
      </c>
      <c r="Q268" s="20">
        <f>IF(P268&gt;0,IF(Mortgage!$G$2 = "n", 0,Mortgage!$G$4-Mortgage!$B$38),0)</f>
        <v>0</v>
      </c>
      <c r="R268" s="20">
        <f t="shared" si="64"/>
        <v>742.9327355095221</v>
      </c>
      <c r="S268" s="20">
        <f t="shared" si="65"/>
        <v>-0.81453899336179347</v>
      </c>
      <c r="T268" s="19">
        <f t="shared" si="66"/>
        <v>386749.39728049299</v>
      </c>
      <c r="U268" s="19">
        <f t="shared" si="70"/>
        <v>184071.99818653904</v>
      </c>
      <c r="V268" s="19">
        <f t="shared" si="71"/>
        <v>-86749.397280491539</v>
      </c>
      <c r="W268" s="14">
        <v>266</v>
      </c>
      <c r="X268" s="15">
        <f t="shared" si="67"/>
        <v>11</v>
      </c>
      <c r="Y268" s="30"/>
    </row>
    <row r="269" spans="1:25" x14ac:dyDescent="0.25">
      <c r="A269" s="19">
        <f t="shared" si="58"/>
        <v>877579.72890623729</v>
      </c>
      <c r="B269" s="19">
        <f>IF(A269 &gt; 0,A269*Mortgage!$B$4/12,0)</f>
        <v>3656.5822037759885</v>
      </c>
      <c r="C269" s="19">
        <f>IF(B269 &gt; 0,Mortgage!$B$14-B269,0)</f>
        <v>-2046.1173347395741</v>
      </c>
      <c r="D269" s="20">
        <f>IF(B269&gt;0,IF(Mortgage!$G$2 = "n", 0,Mortgage!$G$3-Mortgage!$B$19),0)</f>
        <v>-1550.4648690364145</v>
      </c>
      <c r="E269" s="20">
        <f t="shared" si="60"/>
        <v>60</v>
      </c>
      <c r="F269" s="20">
        <f t="shared" si="61"/>
        <v>-3596.5822037759885</v>
      </c>
      <c r="G269" s="19">
        <f t="shared" si="62"/>
        <v>881176.31111001328</v>
      </c>
      <c r="H269" s="19">
        <f t="shared" si="68"/>
        <v>597196.31111001014</v>
      </c>
      <c r="I269" s="19">
        <f t="shared" si="69"/>
        <v>-581176.31111001014</v>
      </c>
      <c r="J269" s="14">
        <v>267</v>
      </c>
      <c r="K269" s="15">
        <f t="shared" si="63"/>
        <v>23</v>
      </c>
      <c r="L269" s="30"/>
      <c r="N269" s="19">
        <f t="shared" si="59"/>
        <v>386749.39728049299</v>
      </c>
      <c r="O269" s="19">
        <f>IF(N269&gt;0,N269*Mortgage!$B$4/26,0)</f>
        <v>743.74884092402499</v>
      </c>
      <c r="P269" s="19">
        <f>IF(O269&gt;0,Mortgage!$B$38-O269,0)</f>
        <v>-0.81610541450288565</v>
      </c>
      <c r="Q269" s="20">
        <f>IF(P269&gt;0,IF(Mortgage!$G$2 = "n", 0,Mortgage!$G$4-Mortgage!$B$38),0)</f>
        <v>0</v>
      </c>
      <c r="R269" s="20">
        <f t="shared" si="64"/>
        <v>742.9327355095221</v>
      </c>
      <c r="S269" s="20">
        <f t="shared" si="65"/>
        <v>-0.81610541450288565</v>
      </c>
      <c r="T269" s="19">
        <f t="shared" si="66"/>
        <v>386750.21338590753</v>
      </c>
      <c r="U269" s="19">
        <f t="shared" si="70"/>
        <v>184815.74702746308</v>
      </c>
      <c r="V269" s="19">
        <f t="shared" si="71"/>
        <v>-86750.213385906041</v>
      </c>
      <c r="W269" s="14">
        <v>267</v>
      </c>
      <c r="X269" s="15">
        <f t="shared" si="67"/>
        <v>11</v>
      </c>
      <c r="Y269" s="30"/>
    </row>
    <row r="270" spans="1:25" x14ac:dyDescent="0.25">
      <c r="A270" s="19">
        <f t="shared" si="58"/>
        <v>881176.31111001328</v>
      </c>
      <c r="B270" s="19">
        <f>IF(A270 &gt; 0,A270*Mortgage!$B$4/12,0)</f>
        <v>3671.5679629583888</v>
      </c>
      <c r="C270" s="19">
        <f>IF(B270 &gt; 0,Mortgage!$B$14-B270,0)</f>
        <v>-2061.1030939219745</v>
      </c>
      <c r="D270" s="20">
        <f>IF(B270&gt;0,IF(Mortgage!$G$2 = "n", 0,Mortgage!$G$3-Mortgage!$B$19),0)</f>
        <v>-1550.4648690364145</v>
      </c>
      <c r="E270" s="20">
        <f t="shared" si="60"/>
        <v>59.999999999999773</v>
      </c>
      <c r="F270" s="20">
        <f t="shared" si="61"/>
        <v>-3611.5679629583892</v>
      </c>
      <c r="G270" s="19">
        <f t="shared" si="62"/>
        <v>884787.87907297176</v>
      </c>
      <c r="H270" s="19">
        <f t="shared" si="68"/>
        <v>600867.8790729685</v>
      </c>
      <c r="I270" s="19">
        <f t="shared" si="69"/>
        <v>-584787.8790729685</v>
      </c>
      <c r="J270" s="14">
        <v>268</v>
      </c>
      <c r="K270" s="15">
        <f t="shared" si="63"/>
        <v>23</v>
      </c>
      <c r="L270" s="30"/>
      <c r="N270" s="19">
        <f t="shared" si="59"/>
        <v>386750.21338590753</v>
      </c>
      <c r="O270" s="19">
        <f>IF(N270&gt;0,N270*Mortgage!$B$4/26,0)</f>
        <v>743.75041035751451</v>
      </c>
      <c r="P270" s="19">
        <f>IF(O270&gt;0,Mortgage!$B$38-O270,0)</f>
        <v>-0.81767484799240719</v>
      </c>
      <c r="Q270" s="20">
        <f>IF(P270&gt;0,IF(Mortgage!$G$2 = "n", 0,Mortgage!$G$4-Mortgage!$B$38),0)</f>
        <v>0</v>
      </c>
      <c r="R270" s="20">
        <f t="shared" si="64"/>
        <v>742.9327355095221</v>
      </c>
      <c r="S270" s="20">
        <f t="shared" si="65"/>
        <v>-0.81767484799240719</v>
      </c>
      <c r="T270" s="19">
        <f t="shared" si="66"/>
        <v>386751.03106075554</v>
      </c>
      <c r="U270" s="19">
        <f t="shared" si="70"/>
        <v>185559.4974378206</v>
      </c>
      <c r="V270" s="19">
        <f t="shared" si="71"/>
        <v>-86751.03106075403</v>
      </c>
      <c r="W270" s="14">
        <v>268</v>
      </c>
      <c r="X270" s="15">
        <f t="shared" si="67"/>
        <v>11</v>
      </c>
      <c r="Y270" s="30"/>
    </row>
    <row r="271" spans="1:25" x14ac:dyDescent="0.25">
      <c r="A271" s="19">
        <f t="shared" si="58"/>
        <v>884787.87907297176</v>
      </c>
      <c r="B271" s="19">
        <f>IF(A271 &gt; 0,A271*Mortgage!$B$4/12,0)</f>
        <v>3686.6161628040495</v>
      </c>
      <c r="C271" s="19">
        <f>IF(B271 &gt; 0,Mortgage!$B$14-B271,0)</f>
        <v>-2076.1512937676353</v>
      </c>
      <c r="D271" s="20">
        <f>IF(B271&gt;0,IF(Mortgage!$G$2 = "n", 0,Mortgage!$G$3-Mortgage!$B$19),0)</f>
        <v>-1550.4648690364145</v>
      </c>
      <c r="E271" s="20">
        <f t="shared" si="60"/>
        <v>59.999999999999773</v>
      </c>
      <c r="F271" s="20">
        <f t="shared" si="61"/>
        <v>-3626.61616280405</v>
      </c>
      <c r="G271" s="19">
        <f t="shared" si="62"/>
        <v>888414.49523577583</v>
      </c>
      <c r="H271" s="19">
        <f t="shared" si="68"/>
        <v>604554.49523577257</v>
      </c>
      <c r="I271" s="19">
        <f t="shared" si="69"/>
        <v>-588414.49523577257</v>
      </c>
      <c r="J271" s="14">
        <v>269</v>
      </c>
      <c r="K271" s="15">
        <f t="shared" si="63"/>
        <v>23</v>
      </c>
      <c r="L271" s="30"/>
      <c r="N271" s="19">
        <f t="shared" si="59"/>
        <v>386751.03106075554</v>
      </c>
      <c r="O271" s="19">
        <f>IF(N271&gt;0,N271*Mortgage!$B$4/26,0)</f>
        <v>743.75198280914526</v>
      </c>
      <c r="P271" s="19">
        <f>IF(O271&gt;0,Mortgage!$B$38-O271,0)</f>
        <v>-0.81924729962315723</v>
      </c>
      <c r="Q271" s="20">
        <f>IF(P271&gt;0,IF(Mortgage!$G$2 = "n", 0,Mortgage!$G$4-Mortgage!$B$38),0)</f>
        <v>0</v>
      </c>
      <c r="R271" s="20">
        <f t="shared" si="64"/>
        <v>742.9327355095221</v>
      </c>
      <c r="S271" s="20">
        <f t="shared" si="65"/>
        <v>-0.81924729962315723</v>
      </c>
      <c r="T271" s="19">
        <f t="shared" si="66"/>
        <v>386751.85030805517</v>
      </c>
      <c r="U271" s="19">
        <f t="shared" si="70"/>
        <v>186303.24942062973</v>
      </c>
      <c r="V271" s="19">
        <f t="shared" si="71"/>
        <v>-86751.850308053647</v>
      </c>
      <c r="W271" s="14">
        <v>269</v>
      </c>
      <c r="X271" s="15">
        <f t="shared" si="67"/>
        <v>11</v>
      </c>
      <c r="Y271" s="30"/>
    </row>
    <row r="272" spans="1:25" x14ac:dyDescent="0.25">
      <c r="A272" s="19">
        <f t="shared" si="58"/>
        <v>888414.49523577583</v>
      </c>
      <c r="B272" s="19">
        <f>IF(A272 &gt; 0,A272*Mortgage!$B$4/12,0)</f>
        <v>3701.7270634823994</v>
      </c>
      <c r="C272" s="19">
        <f>IF(B272 &gt; 0,Mortgage!$B$14-B272,0)</f>
        <v>-2091.2621944459852</v>
      </c>
      <c r="D272" s="20">
        <f>IF(B272&gt;0,IF(Mortgage!$G$2 = "n", 0,Mortgage!$G$3-Mortgage!$B$19),0)</f>
        <v>-1550.4648690364145</v>
      </c>
      <c r="E272" s="20">
        <f t="shared" si="60"/>
        <v>59.999999999999773</v>
      </c>
      <c r="F272" s="20">
        <f t="shared" si="61"/>
        <v>-3641.7270634823999</v>
      </c>
      <c r="G272" s="19">
        <f t="shared" si="62"/>
        <v>892056.22229925822</v>
      </c>
      <c r="H272" s="19">
        <f t="shared" si="68"/>
        <v>608256.22229925497</v>
      </c>
      <c r="I272" s="19">
        <f t="shared" si="69"/>
        <v>-592056.22229925497</v>
      </c>
      <c r="J272" s="14">
        <v>270</v>
      </c>
      <c r="K272" s="15">
        <f t="shared" si="63"/>
        <v>23</v>
      </c>
      <c r="L272" s="30"/>
      <c r="N272" s="19">
        <f t="shared" si="59"/>
        <v>386751.85030805517</v>
      </c>
      <c r="O272" s="19">
        <f>IF(N272&gt;0,N272*Mortgage!$B$4/26,0)</f>
        <v>743.75355828472152</v>
      </c>
      <c r="P272" s="19">
        <f>IF(O272&gt;0,Mortgage!$B$38-O272,0)</f>
        <v>-0.82082277519941726</v>
      </c>
      <c r="Q272" s="20">
        <f>IF(P272&gt;0,IF(Mortgage!$G$2 = "n", 0,Mortgage!$G$4-Mortgage!$B$38),0)</f>
        <v>0</v>
      </c>
      <c r="R272" s="20">
        <f t="shared" si="64"/>
        <v>742.9327355095221</v>
      </c>
      <c r="S272" s="20">
        <f t="shared" si="65"/>
        <v>-0.82082277519941726</v>
      </c>
      <c r="T272" s="19">
        <f t="shared" si="66"/>
        <v>386752.67113083036</v>
      </c>
      <c r="U272" s="19">
        <f t="shared" si="70"/>
        <v>187047.00297891445</v>
      </c>
      <c r="V272" s="19">
        <f t="shared" si="71"/>
        <v>-86752.67113082885</v>
      </c>
      <c r="W272" s="14">
        <v>270</v>
      </c>
      <c r="X272" s="15">
        <f t="shared" si="67"/>
        <v>11</v>
      </c>
      <c r="Y272" s="30"/>
    </row>
    <row r="273" spans="1:25" x14ac:dyDescent="0.25">
      <c r="A273" s="19">
        <f t="shared" si="58"/>
        <v>892056.22229925822</v>
      </c>
      <c r="B273" s="19">
        <f>IF(A273 &gt; 0,A273*Mortgage!$B$4/12,0)</f>
        <v>3716.9009262469094</v>
      </c>
      <c r="C273" s="19">
        <f>IF(B273 &gt; 0,Mortgage!$B$14-B273,0)</f>
        <v>-2106.4360572104952</v>
      </c>
      <c r="D273" s="20">
        <f>IF(B273&gt;0,IF(Mortgage!$G$2 = "n", 0,Mortgage!$G$3-Mortgage!$B$19),0)</f>
        <v>-1550.4648690364145</v>
      </c>
      <c r="E273" s="20">
        <f t="shared" si="60"/>
        <v>59.999999999999773</v>
      </c>
      <c r="F273" s="20">
        <f t="shared" si="61"/>
        <v>-3656.9009262469099</v>
      </c>
      <c r="G273" s="19">
        <f t="shared" si="62"/>
        <v>895713.12322550523</v>
      </c>
      <c r="H273" s="19">
        <f t="shared" si="68"/>
        <v>611973.12322550185</v>
      </c>
      <c r="I273" s="19">
        <f t="shared" si="69"/>
        <v>-595713.12322550185</v>
      </c>
      <c r="J273" s="14">
        <v>271</v>
      </c>
      <c r="K273" s="15">
        <f t="shared" si="63"/>
        <v>23</v>
      </c>
      <c r="L273" s="31"/>
      <c r="N273" s="19">
        <f t="shared" si="59"/>
        <v>386752.67113083036</v>
      </c>
      <c r="O273" s="19">
        <f>IF(N273&gt;0,N273*Mortgage!$B$4/26,0)</f>
        <v>743.75513679005837</v>
      </c>
      <c r="P273" s="19">
        <f>IF(O273&gt;0,Mortgage!$B$38-O273,0)</f>
        <v>-0.82240128053626904</v>
      </c>
      <c r="Q273" s="20">
        <f>IF(P273&gt;0,IF(Mortgage!$G$2 = "n", 0,Mortgage!$G$4-Mortgage!$B$38),0)</f>
        <v>0</v>
      </c>
      <c r="R273" s="20">
        <f t="shared" si="64"/>
        <v>742.9327355095221</v>
      </c>
      <c r="S273" s="20">
        <f t="shared" si="65"/>
        <v>-0.82240128053626904</v>
      </c>
      <c r="T273" s="19">
        <f t="shared" si="66"/>
        <v>386753.49353211088</v>
      </c>
      <c r="U273" s="19">
        <f t="shared" si="70"/>
        <v>187790.75811570449</v>
      </c>
      <c r="V273" s="19">
        <f t="shared" si="71"/>
        <v>-86753.49353210938</v>
      </c>
      <c r="W273" s="14">
        <v>271</v>
      </c>
      <c r="X273" s="15">
        <f t="shared" si="67"/>
        <v>11</v>
      </c>
      <c r="Y273" s="30"/>
    </row>
    <row r="274" spans="1:25" x14ac:dyDescent="0.25">
      <c r="A274" s="19">
        <f t="shared" si="58"/>
        <v>895713.12322550523</v>
      </c>
      <c r="B274" s="19">
        <f>IF(A274 &gt; 0,A274*Mortgage!$B$4/12,0)</f>
        <v>3732.1380134396054</v>
      </c>
      <c r="C274" s="19">
        <f>IF(B274 &gt; 0,Mortgage!$B$14-B274,0)</f>
        <v>-2121.6731444031911</v>
      </c>
      <c r="D274" s="20">
        <f>IF(B274&gt;0,IF(Mortgage!$G$2 = "n", 0,Mortgage!$G$3-Mortgage!$B$19),0)</f>
        <v>-1550.4648690364145</v>
      </c>
      <c r="E274" s="20">
        <f t="shared" si="60"/>
        <v>59.999999999999773</v>
      </c>
      <c r="F274" s="20">
        <f t="shared" si="61"/>
        <v>-3672.1380134396059</v>
      </c>
      <c r="G274" s="19">
        <f t="shared" si="62"/>
        <v>899385.26123894483</v>
      </c>
      <c r="H274" s="19">
        <f t="shared" si="68"/>
        <v>615705.26123894146</v>
      </c>
      <c r="I274" s="19">
        <f t="shared" si="69"/>
        <v>-599385.26123894146</v>
      </c>
      <c r="J274" s="14">
        <v>272</v>
      </c>
      <c r="K274" s="15">
        <f t="shared" si="63"/>
        <v>23</v>
      </c>
      <c r="L274" s="31"/>
      <c r="N274" s="19">
        <f t="shared" si="59"/>
        <v>386753.49353211088</v>
      </c>
      <c r="O274" s="19">
        <f>IF(N274&gt;0,N274*Mortgage!$B$4/26,0)</f>
        <v>743.75671833098249</v>
      </c>
      <c r="P274" s="19">
        <f>IF(O274&gt;0,Mortgage!$B$38-O274,0)</f>
        <v>-0.82398282146039037</v>
      </c>
      <c r="Q274" s="20">
        <f>IF(P274&gt;0,IF(Mortgage!$G$2 = "n", 0,Mortgage!$G$4-Mortgage!$B$38),0)</f>
        <v>0</v>
      </c>
      <c r="R274" s="20">
        <f t="shared" si="64"/>
        <v>742.9327355095221</v>
      </c>
      <c r="S274" s="20">
        <f t="shared" si="65"/>
        <v>-0.82398282146039037</v>
      </c>
      <c r="T274" s="19">
        <f t="shared" si="66"/>
        <v>386754.31751493237</v>
      </c>
      <c r="U274" s="19">
        <f t="shared" si="70"/>
        <v>188534.51483403548</v>
      </c>
      <c r="V274" s="19">
        <f t="shared" si="71"/>
        <v>-86754.317514930837</v>
      </c>
      <c r="W274" s="14">
        <v>272</v>
      </c>
      <c r="X274" s="15">
        <f t="shared" si="67"/>
        <v>11</v>
      </c>
      <c r="Y274" s="30"/>
    </row>
    <row r="275" spans="1:25" x14ac:dyDescent="0.25">
      <c r="A275" s="19">
        <f t="shared" si="58"/>
        <v>899385.26123894483</v>
      </c>
      <c r="B275" s="19">
        <f>IF(A275 &gt; 0,A275*Mortgage!$B$4/12,0)</f>
        <v>3747.4385884956041</v>
      </c>
      <c r="C275" s="19">
        <f>IF(B275 &gt; 0,Mortgage!$B$14-B275,0)</f>
        <v>-2136.9737194591899</v>
      </c>
      <c r="D275" s="20">
        <f>IF(B275&gt;0,IF(Mortgage!$G$2 = "n", 0,Mortgage!$G$3-Mortgage!$B$19),0)</f>
        <v>-1550.4648690364145</v>
      </c>
      <c r="E275" s="20">
        <f t="shared" si="60"/>
        <v>59.999999999999773</v>
      </c>
      <c r="F275" s="20">
        <f t="shared" si="61"/>
        <v>-3687.4385884956046</v>
      </c>
      <c r="G275" s="19">
        <f t="shared" si="62"/>
        <v>903072.69982744043</v>
      </c>
      <c r="H275" s="19">
        <f t="shared" si="68"/>
        <v>619452.69982743706</v>
      </c>
      <c r="I275" s="19">
        <f t="shared" si="69"/>
        <v>-603072.69982743706</v>
      </c>
      <c r="J275" s="14">
        <v>273</v>
      </c>
      <c r="K275" s="15">
        <f t="shared" si="63"/>
        <v>23</v>
      </c>
      <c r="L275" s="31"/>
      <c r="N275" s="19">
        <f t="shared" si="59"/>
        <v>386754.31751493237</v>
      </c>
      <c r="O275" s="19">
        <f>IF(N275&gt;0,N275*Mortgage!$B$4/26,0)</f>
        <v>743.75830291333159</v>
      </c>
      <c r="P275" s="19">
        <f>IF(O275&gt;0,Mortgage!$B$38-O275,0)</f>
        <v>-0.82556740380948668</v>
      </c>
      <c r="Q275" s="20">
        <f>IF(P275&gt;0,IF(Mortgage!$G$2 = "n", 0,Mortgage!$G$4-Mortgage!$B$38),0)</f>
        <v>0</v>
      </c>
      <c r="R275" s="20">
        <f t="shared" si="64"/>
        <v>742.9327355095221</v>
      </c>
      <c r="S275" s="20">
        <f t="shared" si="65"/>
        <v>-0.82556740380948668</v>
      </c>
      <c r="T275" s="19">
        <f t="shared" si="66"/>
        <v>386755.14308233617</v>
      </c>
      <c r="U275" s="19">
        <f t="shared" si="70"/>
        <v>189278.27313694882</v>
      </c>
      <c r="V275" s="19">
        <f t="shared" si="71"/>
        <v>-86755.143082334645</v>
      </c>
      <c r="W275" s="14">
        <v>273</v>
      </c>
      <c r="X275" s="15">
        <f t="shared" si="67"/>
        <v>11</v>
      </c>
      <c r="Y275" s="30"/>
    </row>
    <row r="276" spans="1:25" x14ac:dyDescent="0.25">
      <c r="A276" s="19">
        <f t="shared" si="58"/>
        <v>903072.69982744043</v>
      </c>
      <c r="B276" s="19">
        <f>IF(A276 &gt; 0,A276*Mortgage!$B$4/12,0)</f>
        <v>3762.8029159476687</v>
      </c>
      <c r="C276" s="19">
        <f>IF(B276 &gt; 0,Mortgage!$B$14-B276,0)</f>
        <v>-2152.3380469112544</v>
      </c>
      <c r="D276" s="20">
        <f>IF(B276&gt;0,IF(Mortgage!$G$2 = "n", 0,Mortgage!$G$3-Mortgage!$B$19),0)</f>
        <v>-1550.4648690364145</v>
      </c>
      <c r="E276" s="20">
        <f t="shared" si="60"/>
        <v>59.999999999999773</v>
      </c>
      <c r="F276" s="20">
        <f t="shared" si="61"/>
        <v>-3702.8029159476691</v>
      </c>
      <c r="G276" s="19">
        <f t="shared" si="62"/>
        <v>906775.50274338818</v>
      </c>
      <c r="H276" s="19">
        <f t="shared" si="68"/>
        <v>623215.50274338468</v>
      </c>
      <c r="I276" s="19">
        <f t="shared" si="69"/>
        <v>-606775.50274338468</v>
      </c>
      <c r="J276" s="14">
        <v>274</v>
      </c>
      <c r="K276" s="15">
        <f t="shared" si="63"/>
        <v>23</v>
      </c>
      <c r="L276" s="31"/>
      <c r="N276" s="19">
        <f t="shared" si="59"/>
        <v>386755.14308233617</v>
      </c>
      <c r="O276" s="19">
        <f>IF(N276&gt;0,N276*Mortgage!$B$4/26,0)</f>
        <v>743.75989054295428</v>
      </c>
      <c r="P276" s="19">
        <f>IF(O276&gt;0,Mortgage!$B$38-O276,0)</f>
        <v>-0.82715503343217733</v>
      </c>
      <c r="Q276" s="20">
        <f>IF(P276&gt;0,IF(Mortgage!$G$2 = "n", 0,Mortgage!$G$4-Mortgage!$B$38),0)</f>
        <v>0</v>
      </c>
      <c r="R276" s="20">
        <f t="shared" si="64"/>
        <v>742.9327355095221</v>
      </c>
      <c r="S276" s="20">
        <f t="shared" si="65"/>
        <v>-0.82715503343217733</v>
      </c>
      <c r="T276" s="19">
        <f t="shared" si="66"/>
        <v>386755.97023736959</v>
      </c>
      <c r="U276" s="19">
        <f t="shared" si="70"/>
        <v>190022.03302749177</v>
      </c>
      <c r="V276" s="19">
        <f t="shared" si="71"/>
        <v>-86755.970237368078</v>
      </c>
      <c r="W276" s="14">
        <v>274</v>
      </c>
      <c r="X276" s="15">
        <f t="shared" si="67"/>
        <v>11</v>
      </c>
      <c r="Y276" s="31"/>
    </row>
    <row r="277" spans="1:25" x14ac:dyDescent="0.25">
      <c r="A277" s="19">
        <f t="shared" si="58"/>
        <v>906775.50274338818</v>
      </c>
      <c r="B277" s="19">
        <f>IF(A277 &gt; 0,A277*Mortgage!$B$4/12,0)</f>
        <v>3778.2312614307843</v>
      </c>
      <c r="C277" s="19">
        <f>IF(B277 &gt; 0,Mortgage!$B$14-B277,0)</f>
        <v>-2167.7663923943701</v>
      </c>
      <c r="D277" s="20">
        <f>IF(B277&gt;0,IF(Mortgage!$G$2 = "n", 0,Mortgage!$G$3-Mortgage!$B$19),0)</f>
        <v>-1550.4648690364145</v>
      </c>
      <c r="E277" s="20">
        <f t="shared" si="60"/>
        <v>59.999999999999773</v>
      </c>
      <c r="F277" s="20">
        <f t="shared" si="61"/>
        <v>-3718.2312614307848</v>
      </c>
      <c r="G277" s="19">
        <f t="shared" si="62"/>
        <v>910493.73400481895</v>
      </c>
      <c r="H277" s="19">
        <f t="shared" si="68"/>
        <v>626993.73400481546</v>
      </c>
      <c r="I277" s="19">
        <f t="shared" si="69"/>
        <v>-610493.73400481546</v>
      </c>
      <c r="J277" s="14">
        <v>275</v>
      </c>
      <c r="K277" s="15">
        <f t="shared" si="63"/>
        <v>23</v>
      </c>
      <c r="L277" s="31"/>
      <c r="N277" s="19">
        <f t="shared" si="59"/>
        <v>386755.97023736959</v>
      </c>
      <c r="O277" s="19">
        <f>IF(N277&gt;0,N277*Mortgage!$B$4/26,0)</f>
        <v>743.76148122571078</v>
      </c>
      <c r="P277" s="19">
        <f>IF(O277&gt;0,Mortgage!$B$38-O277,0)</f>
        <v>-0.82874571618867776</v>
      </c>
      <c r="Q277" s="20">
        <f>IF(P277&gt;0,IF(Mortgage!$G$2 = "n", 0,Mortgage!$G$4-Mortgage!$B$38),0)</f>
        <v>0</v>
      </c>
      <c r="R277" s="20">
        <f t="shared" si="64"/>
        <v>742.9327355095221</v>
      </c>
      <c r="S277" s="20">
        <f t="shared" si="65"/>
        <v>-0.82874571618867776</v>
      </c>
      <c r="T277" s="19">
        <f t="shared" si="66"/>
        <v>386756.79898308578</v>
      </c>
      <c r="U277" s="19">
        <f t="shared" si="70"/>
        <v>190765.79450871749</v>
      </c>
      <c r="V277" s="19">
        <f t="shared" si="71"/>
        <v>-86756.798983084271</v>
      </c>
      <c r="W277" s="14">
        <v>275</v>
      </c>
      <c r="X277" s="15">
        <f t="shared" si="67"/>
        <v>11</v>
      </c>
      <c r="Y277" s="31"/>
    </row>
    <row r="278" spans="1:25" x14ac:dyDescent="0.25">
      <c r="A278" s="19">
        <f t="shared" si="58"/>
        <v>910493.73400481895</v>
      </c>
      <c r="B278" s="19">
        <f>IF(A278 &gt; 0,A278*Mortgage!$B$4/12,0)</f>
        <v>3793.7238916867459</v>
      </c>
      <c r="C278" s="19">
        <f>IF(B278 &gt; 0,Mortgage!$B$14-B278,0)</f>
        <v>-2183.2590226503316</v>
      </c>
      <c r="D278" s="20">
        <f>IF(B278&gt;0,IF(Mortgage!$G$2 = "n", 0,Mortgage!$G$3-Mortgage!$B$19),0)</f>
        <v>-1550.4648690364145</v>
      </c>
      <c r="E278" s="20">
        <f t="shared" si="60"/>
        <v>59.999999999999773</v>
      </c>
      <c r="F278" s="20">
        <f t="shared" si="61"/>
        <v>-3733.7238916867464</v>
      </c>
      <c r="G278" s="19">
        <f t="shared" si="62"/>
        <v>914227.45789650572</v>
      </c>
      <c r="H278" s="19">
        <f t="shared" si="68"/>
        <v>630787.45789650222</v>
      </c>
      <c r="I278" s="19">
        <f t="shared" si="69"/>
        <v>-614227.45789650222</v>
      </c>
      <c r="J278" s="14">
        <v>276</v>
      </c>
      <c r="K278" s="15">
        <f t="shared" si="63"/>
        <v>23</v>
      </c>
      <c r="L278" s="31"/>
      <c r="N278" s="19">
        <f t="shared" si="59"/>
        <v>386756.79898308578</v>
      </c>
      <c r="O278" s="19">
        <f>IF(N278&gt;0,N278*Mortgage!$B$4/26,0)</f>
        <v>743.76307496747279</v>
      </c>
      <c r="P278" s="19">
        <f>IF(O278&gt;0,Mortgage!$B$38-O278,0)</f>
        <v>-0.83033945795068576</v>
      </c>
      <c r="Q278" s="20">
        <f>IF(P278&gt;0,IF(Mortgage!$G$2 = "n", 0,Mortgage!$G$4-Mortgage!$B$38),0)</f>
        <v>0</v>
      </c>
      <c r="R278" s="20">
        <f t="shared" si="64"/>
        <v>742.9327355095221</v>
      </c>
      <c r="S278" s="20">
        <f t="shared" si="65"/>
        <v>-0.83033945795068576</v>
      </c>
      <c r="T278" s="19">
        <f t="shared" si="66"/>
        <v>386757.62932254374</v>
      </c>
      <c r="U278" s="19">
        <f t="shared" si="70"/>
        <v>191509.55758368497</v>
      </c>
      <c r="V278" s="19">
        <f t="shared" si="71"/>
        <v>-86757.629322542227</v>
      </c>
      <c r="W278" s="14">
        <v>276</v>
      </c>
      <c r="X278" s="15">
        <f t="shared" si="67"/>
        <v>11</v>
      </c>
      <c r="Y278" s="31"/>
    </row>
    <row r="279" spans="1:25" x14ac:dyDescent="0.25">
      <c r="A279" s="19">
        <f t="shared" si="58"/>
        <v>914227.45789650572</v>
      </c>
      <c r="B279" s="19">
        <f>IF(A279 &gt; 0,A279*Mortgage!$B$4/12,0)</f>
        <v>3809.2810745687743</v>
      </c>
      <c r="C279" s="19">
        <f>IF(B279 &gt; 0,Mortgage!$B$14-B279,0)</f>
        <v>-2198.8162055323601</v>
      </c>
      <c r="D279" s="20">
        <f>IF(B279&gt;0,IF(Mortgage!$G$2 = "n", 0,Mortgage!$G$3-Mortgage!$B$19),0)</f>
        <v>-1550.4648690364145</v>
      </c>
      <c r="E279" s="20">
        <f t="shared" si="60"/>
        <v>59.999999999999773</v>
      </c>
      <c r="F279" s="20">
        <f t="shared" si="61"/>
        <v>-3749.2810745687748</v>
      </c>
      <c r="G279" s="19">
        <f t="shared" si="62"/>
        <v>917976.73897107458</v>
      </c>
      <c r="H279" s="19">
        <f t="shared" si="68"/>
        <v>634596.73897107097</v>
      </c>
      <c r="I279" s="19">
        <f t="shared" si="69"/>
        <v>-617976.73897107097</v>
      </c>
      <c r="J279" s="14">
        <v>277</v>
      </c>
      <c r="K279" s="15">
        <f t="shared" si="63"/>
        <v>24</v>
      </c>
      <c r="L279" s="30"/>
      <c r="N279" s="19">
        <f t="shared" si="59"/>
        <v>386757.62932254374</v>
      </c>
      <c r="O279" s="19">
        <f>IF(N279&gt;0,N279*Mortgage!$B$4/26,0)</f>
        <v>743.76467177412258</v>
      </c>
      <c r="P279" s="19">
        <f>IF(O279&gt;0,Mortgage!$B$38-O279,0)</f>
        <v>-0.83193626460047199</v>
      </c>
      <c r="Q279" s="20">
        <f>IF(P279&gt;0,IF(Mortgage!$G$2 = "n", 0,Mortgage!$G$4-Mortgage!$B$38),0)</f>
        <v>0</v>
      </c>
      <c r="R279" s="20">
        <f t="shared" si="64"/>
        <v>742.9327355095221</v>
      </c>
      <c r="S279" s="20">
        <f t="shared" si="65"/>
        <v>-0.83193626460047199</v>
      </c>
      <c r="T279" s="19">
        <f t="shared" si="66"/>
        <v>386758.46125880833</v>
      </c>
      <c r="U279" s="19">
        <f t="shared" si="70"/>
        <v>192253.32225545909</v>
      </c>
      <c r="V279" s="19">
        <f t="shared" si="71"/>
        <v>-86758.461258806827</v>
      </c>
      <c r="W279" s="14">
        <v>277</v>
      </c>
      <c r="X279" s="15">
        <f t="shared" si="67"/>
        <v>11</v>
      </c>
      <c r="Y279" s="31"/>
    </row>
    <row r="280" spans="1:25" x14ac:dyDescent="0.25">
      <c r="A280" s="19">
        <f t="shared" si="58"/>
        <v>917976.73897107458</v>
      </c>
      <c r="B280" s="19">
        <f>IF(A280 &gt; 0,A280*Mortgage!$B$4/12,0)</f>
        <v>3824.9030790461443</v>
      </c>
      <c r="C280" s="19">
        <f>IF(B280 &gt; 0,Mortgage!$B$14-B280,0)</f>
        <v>-2214.43821000973</v>
      </c>
      <c r="D280" s="20">
        <f>IF(B280&gt;0,IF(Mortgage!$G$2 = "n", 0,Mortgage!$G$3-Mortgage!$B$19),0)</f>
        <v>-1550.4648690364145</v>
      </c>
      <c r="E280" s="20">
        <f t="shared" si="60"/>
        <v>59.999999999999773</v>
      </c>
      <c r="F280" s="20">
        <f t="shared" si="61"/>
        <v>-3764.9030790461447</v>
      </c>
      <c r="G280" s="19">
        <f t="shared" si="62"/>
        <v>921741.64205012075</v>
      </c>
      <c r="H280" s="19">
        <f t="shared" si="68"/>
        <v>638421.64205011714</v>
      </c>
      <c r="I280" s="19">
        <f t="shared" si="69"/>
        <v>-621741.64205011714</v>
      </c>
      <c r="J280" s="14">
        <v>278</v>
      </c>
      <c r="K280" s="15">
        <f t="shared" si="63"/>
        <v>24</v>
      </c>
      <c r="L280" s="30"/>
      <c r="N280" s="19">
        <f t="shared" si="59"/>
        <v>386758.46125880833</v>
      </c>
      <c r="O280" s="19">
        <f>IF(N280&gt;0,N280*Mortgage!$B$4/26,0)</f>
        <v>743.76627165155446</v>
      </c>
      <c r="P280" s="19">
        <f>IF(O280&gt;0,Mortgage!$B$38-O280,0)</f>
        <v>-0.83353614203235793</v>
      </c>
      <c r="Q280" s="20">
        <f>IF(P280&gt;0,IF(Mortgage!$G$2 = "n", 0,Mortgage!$G$4-Mortgage!$B$38),0)</f>
        <v>0</v>
      </c>
      <c r="R280" s="20">
        <f t="shared" si="64"/>
        <v>742.9327355095221</v>
      </c>
      <c r="S280" s="20">
        <f t="shared" si="65"/>
        <v>-0.83353614203235793</v>
      </c>
      <c r="T280" s="19">
        <f t="shared" si="66"/>
        <v>386759.29479495034</v>
      </c>
      <c r="U280" s="19">
        <f t="shared" si="70"/>
        <v>192997.08852711064</v>
      </c>
      <c r="V280" s="19">
        <f t="shared" si="71"/>
        <v>-86759.294794948859</v>
      </c>
      <c r="W280" s="14">
        <v>278</v>
      </c>
      <c r="X280" s="15">
        <f t="shared" si="67"/>
        <v>11</v>
      </c>
      <c r="Y280" s="31"/>
    </row>
    <row r="281" spans="1:25" x14ac:dyDescent="0.25">
      <c r="A281" s="19">
        <f t="shared" si="58"/>
        <v>921741.64205012075</v>
      </c>
      <c r="B281" s="19">
        <f>IF(A281 &gt; 0,A281*Mortgage!$B$4/12,0)</f>
        <v>3840.5901752088371</v>
      </c>
      <c r="C281" s="19">
        <f>IF(B281 &gt; 0,Mortgage!$B$14-B281,0)</f>
        <v>-2230.1253061724228</v>
      </c>
      <c r="D281" s="20">
        <f>IF(B281&gt;0,IF(Mortgage!$G$2 = "n", 0,Mortgage!$G$3-Mortgage!$B$19),0)</f>
        <v>-1550.4648690364145</v>
      </c>
      <c r="E281" s="20">
        <f t="shared" si="60"/>
        <v>59.999999999999773</v>
      </c>
      <c r="F281" s="20">
        <f t="shared" si="61"/>
        <v>-3780.5901752088375</v>
      </c>
      <c r="G281" s="19">
        <f t="shared" si="62"/>
        <v>925522.23222532962</v>
      </c>
      <c r="H281" s="19">
        <f t="shared" si="68"/>
        <v>642262.23222532601</v>
      </c>
      <c r="I281" s="19">
        <f t="shared" si="69"/>
        <v>-625522.23222532601</v>
      </c>
      <c r="J281" s="14">
        <v>279</v>
      </c>
      <c r="K281" s="15">
        <f t="shared" si="63"/>
        <v>24</v>
      </c>
      <c r="L281" s="30"/>
      <c r="N281" s="19">
        <f t="shared" si="59"/>
        <v>386759.29479495034</v>
      </c>
      <c r="O281" s="19">
        <f>IF(N281&gt;0,N281*Mortgage!$B$4/26,0)</f>
        <v>743.76787460567368</v>
      </c>
      <c r="P281" s="19">
        <f>IF(O281&gt;0,Mortgage!$B$38-O281,0)</f>
        <v>-0.835139096151579</v>
      </c>
      <c r="Q281" s="20">
        <f>IF(P281&gt;0,IF(Mortgage!$G$2 = "n", 0,Mortgage!$G$4-Mortgage!$B$38),0)</f>
        <v>0</v>
      </c>
      <c r="R281" s="20">
        <f t="shared" si="64"/>
        <v>742.9327355095221</v>
      </c>
      <c r="S281" s="20">
        <f t="shared" si="65"/>
        <v>-0.835139096151579</v>
      </c>
      <c r="T281" s="19">
        <f t="shared" si="66"/>
        <v>386760.12993404648</v>
      </c>
      <c r="U281" s="19">
        <f t="shared" si="70"/>
        <v>193740.8564017163</v>
      </c>
      <c r="V281" s="19">
        <f t="shared" si="71"/>
        <v>-86760.129934045006</v>
      </c>
      <c r="W281" s="14">
        <v>279</v>
      </c>
      <c r="X281" s="15">
        <f t="shared" si="67"/>
        <v>11</v>
      </c>
      <c r="Y281" s="31"/>
    </row>
    <row r="282" spans="1:25" x14ac:dyDescent="0.25">
      <c r="A282" s="19">
        <f t="shared" si="58"/>
        <v>925522.23222532962</v>
      </c>
      <c r="B282" s="19">
        <f>IF(A282 &gt; 0,A282*Mortgage!$B$4/12,0)</f>
        <v>3856.3426342722069</v>
      </c>
      <c r="C282" s="19">
        <f>IF(B282 &gt; 0,Mortgage!$B$14-B282,0)</f>
        <v>-2245.8777652357921</v>
      </c>
      <c r="D282" s="20">
        <f>IF(B282&gt;0,IF(Mortgage!$G$2 = "n", 0,Mortgage!$G$3-Mortgage!$B$19),0)</f>
        <v>-1550.4648690364145</v>
      </c>
      <c r="E282" s="20">
        <f t="shared" si="60"/>
        <v>60.000000000000227</v>
      </c>
      <c r="F282" s="20">
        <f t="shared" si="61"/>
        <v>-3796.3426342722069</v>
      </c>
      <c r="G282" s="19">
        <f t="shared" si="62"/>
        <v>929318.57485960191</v>
      </c>
      <c r="H282" s="19">
        <f t="shared" si="68"/>
        <v>646118.57485959819</v>
      </c>
      <c r="I282" s="19">
        <f t="shared" si="69"/>
        <v>-629318.57485959819</v>
      </c>
      <c r="J282" s="14">
        <v>280</v>
      </c>
      <c r="K282" s="15">
        <f t="shared" si="63"/>
        <v>24</v>
      </c>
      <c r="L282" s="30"/>
      <c r="N282" s="19">
        <f t="shared" si="59"/>
        <v>386760.12993404648</v>
      </c>
      <c r="O282" s="19">
        <f>IF(N282&gt;0,N282*Mortgage!$B$4/26,0)</f>
        <v>743.76948064239707</v>
      </c>
      <c r="P282" s="19">
        <f>IF(O282&gt;0,Mortgage!$B$38-O282,0)</f>
        <v>-0.83674513287496666</v>
      </c>
      <c r="Q282" s="20">
        <f>IF(P282&gt;0,IF(Mortgage!$G$2 = "n", 0,Mortgage!$G$4-Mortgage!$B$38),0)</f>
        <v>0</v>
      </c>
      <c r="R282" s="20">
        <f t="shared" si="64"/>
        <v>742.9327355095221</v>
      </c>
      <c r="S282" s="20">
        <f t="shared" si="65"/>
        <v>-0.83674513287496666</v>
      </c>
      <c r="T282" s="19">
        <f t="shared" si="66"/>
        <v>386760.96667917934</v>
      </c>
      <c r="U282" s="19">
        <f t="shared" si="70"/>
        <v>194484.6258823587</v>
      </c>
      <c r="V282" s="19">
        <f t="shared" si="71"/>
        <v>-86760.966679177887</v>
      </c>
      <c r="W282" s="14">
        <v>280</v>
      </c>
      <c r="X282" s="15">
        <f t="shared" si="67"/>
        <v>11</v>
      </c>
      <c r="Y282" s="31"/>
    </row>
    <row r="283" spans="1:25" x14ac:dyDescent="0.25">
      <c r="A283" s="19">
        <f t="shared" si="58"/>
        <v>929318.57485960191</v>
      </c>
      <c r="B283" s="19">
        <f>IF(A283 &gt; 0,A283*Mortgage!$B$4/12,0)</f>
        <v>3872.1607285816749</v>
      </c>
      <c r="C283" s="19">
        <f>IF(B283 &gt; 0,Mortgage!$B$14-B283,0)</f>
        <v>-2261.6958595452606</v>
      </c>
      <c r="D283" s="20">
        <f>IF(B283&gt;0,IF(Mortgage!$G$2 = "n", 0,Mortgage!$G$3-Mortgage!$B$19),0)</f>
        <v>-1550.4648690364145</v>
      </c>
      <c r="E283" s="20">
        <f t="shared" si="60"/>
        <v>59.999999999999773</v>
      </c>
      <c r="F283" s="20">
        <f t="shared" si="61"/>
        <v>-3812.1607285816754</v>
      </c>
      <c r="G283" s="19">
        <f t="shared" si="62"/>
        <v>933130.73558818363</v>
      </c>
      <c r="H283" s="19">
        <f t="shared" si="68"/>
        <v>649990.7355881799</v>
      </c>
      <c r="I283" s="19">
        <f t="shared" si="69"/>
        <v>-633130.7355881799</v>
      </c>
      <c r="J283" s="14">
        <v>281</v>
      </c>
      <c r="K283" s="15">
        <f t="shared" si="63"/>
        <v>24</v>
      </c>
      <c r="L283" s="30"/>
      <c r="N283" s="19">
        <f t="shared" si="59"/>
        <v>386760.96667917934</v>
      </c>
      <c r="O283" s="19">
        <f>IF(N283&gt;0,N283*Mortgage!$B$4/26,0)</f>
        <v>743.7710897676526</v>
      </c>
      <c r="P283" s="19">
        <f>IF(O283&gt;0,Mortgage!$B$38-O283,0)</f>
        <v>-0.83835425813049369</v>
      </c>
      <c r="Q283" s="20">
        <f>IF(P283&gt;0,IF(Mortgage!$G$2 = "n", 0,Mortgage!$G$4-Mortgage!$B$38),0)</f>
        <v>0</v>
      </c>
      <c r="R283" s="20">
        <f t="shared" si="64"/>
        <v>742.9327355095221</v>
      </c>
      <c r="S283" s="20">
        <f t="shared" si="65"/>
        <v>-0.83835425813049369</v>
      </c>
      <c r="T283" s="19">
        <f t="shared" si="66"/>
        <v>386761.8050334375</v>
      </c>
      <c r="U283" s="19">
        <f t="shared" si="70"/>
        <v>195228.39697212636</v>
      </c>
      <c r="V283" s="19">
        <f t="shared" si="71"/>
        <v>-86761.805033436016</v>
      </c>
      <c r="W283" s="14">
        <v>281</v>
      </c>
      <c r="X283" s="15">
        <f t="shared" si="67"/>
        <v>11</v>
      </c>
      <c r="Y283" s="31"/>
    </row>
    <row r="284" spans="1:25" x14ac:dyDescent="0.25">
      <c r="A284" s="19">
        <f t="shared" si="58"/>
        <v>933130.73558818363</v>
      </c>
      <c r="B284" s="19">
        <f>IF(A284 &gt; 0,A284*Mortgage!$B$4/12,0)</f>
        <v>3888.0447316174323</v>
      </c>
      <c r="C284" s="19">
        <f>IF(B284 &gt; 0,Mortgage!$B$14-B284,0)</f>
        <v>-2277.5798625810176</v>
      </c>
      <c r="D284" s="20">
        <f>IF(B284&gt;0,IF(Mortgage!$G$2 = "n", 0,Mortgage!$G$3-Mortgage!$B$19),0)</f>
        <v>-1550.4648690364145</v>
      </c>
      <c r="E284" s="20">
        <f t="shared" si="60"/>
        <v>60.000000000000227</v>
      </c>
      <c r="F284" s="20">
        <f t="shared" si="61"/>
        <v>-3828.0447316174323</v>
      </c>
      <c r="G284" s="19">
        <f t="shared" si="62"/>
        <v>936958.78031980107</v>
      </c>
      <c r="H284" s="19">
        <f t="shared" si="68"/>
        <v>653878.78031979734</v>
      </c>
      <c r="I284" s="19">
        <f t="shared" si="69"/>
        <v>-636958.78031979734</v>
      </c>
      <c r="J284" s="14">
        <v>282</v>
      </c>
      <c r="K284" s="15">
        <f t="shared" si="63"/>
        <v>24</v>
      </c>
      <c r="L284" s="30"/>
      <c r="N284" s="19">
        <f t="shared" si="59"/>
        <v>386761.8050334375</v>
      </c>
      <c r="O284" s="19">
        <f>IF(N284&gt;0,N284*Mortgage!$B$4/26,0)</f>
        <v>743.77270198737983</v>
      </c>
      <c r="P284" s="19">
        <f>IF(O284&gt;0,Mortgage!$B$38-O284,0)</f>
        <v>-0.83996647785772893</v>
      </c>
      <c r="Q284" s="20">
        <f>IF(P284&gt;0,IF(Mortgage!$G$2 = "n", 0,Mortgage!$G$4-Mortgage!$B$38),0)</f>
        <v>0</v>
      </c>
      <c r="R284" s="20">
        <f t="shared" si="64"/>
        <v>742.9327355095221</v>
      </c>
      <c r="S284" s="20">
        <f t="shared" si="65"/>
        <v>-0.83996647785772893</v>
      </c>
      <c r="T284" s="19">
        <f t="shared" si="66"/>
        <v>386762.64499991538</v>
      </c>
      <c r="U284" s="19">
        <f t="shared" si="70"/>
        <v>195972.16967411374</v>
      </c>
      <c r="V284" s="19">
        <f t="shared" si="71"/>
        <v>-86762.644999913871</v>
      </c>
      <c r="W284" s="14">
        <v>282</v>
      </c>
      <c r="X284" s="15">
        <f t="shared" si="67"/>
        <v>11</v>
      </c>
      <c r="Y284" s="31"/>
    </row>
    <row r="285" spans="1:25" x14ac:dyDescent="0.25">
      <c r="A285" s="19">
        <f t="shared" ref="A285:A348" si="72">G284</f>
        <v>936958.78031980107</v>
      </c>
      <c r="B285" s="19">
        <f>IF(A285 &gt; 0,A285*Mortgage!$B$4/12,0)</f>
        <v>3903.9949179991713</v>
      </c>
      <c r="C285" s="19">
        <f>IF(B285 &gt; 0,Mortgage!$B$14-B285,0)</f>
        <v>-2293.5300489627571</v>
      </c>
      <c r="D285" s="20">
        <f>IF(B285&gt;0,IF(Mortgage!$G$2 = "n", 0,Mortgage!$G$3-Mortgage!$B$19),0)</f>
        <v>-1550.4648690364145</v>
      </c>
      <c r="E285" s="20">
        <f t="shared" si="60"/>
        <v>59.999999999999773</v>
      </c>
      <c r="F285" s="20">
        <f t="shared" si="61"/>
        <v>-3843.9949179991718</v>
      </c>
      <c r="G285" s="19">
        <f t="shared" si="62"/>
        <v>940802.77523780032</v>
      </c>
      <c r="H285" s="19">
        <f t="shared" si="68"/>
        <v>657782.77523779648</v>
      </c>
      <c r="I285" s="19">
        <f t="shared" si="69"/>
        <v>-640802.77523779648</v>
      </c>
      <c r="J285" s="14">
        <v>283</v>
      </c>
      <c r="K285" s="15">
        <f t="shared" si="63"/>
        <v>24</v>
      </c>
      <c r="L285" s="31"/>
      <c r="N285" s="19">
        <f t="shared" ref="N285:N348" si="73">T284</f>
        <v>386762.64499991538</v>
      </c>
      <c r="O285" s="19">
        <f>IF(N285&gt;0,N285*Mortgage!$B$4/26,0)</f>
        <v>743.77431730752971</v>
      </c>
      <c r="P285" s="19">
        <f>IF(O285&gt;0,Mortgage!$B$38-O285,0)</f>
        <v>-0.8415817980076099</v>
      </c>
      <c r="Q285" s="20">
        <f>IF(P285&gt;0,IF(Mortgage!$G$2 = "n", 0,Mortgage!$G$4-Mortgage!$B$38),0)</f>
        <v>0</v>
      </c>
      <c r="R285" s="20">
        <f t="shared" si="64"/>
        <v>742.9327355095221</v>
      </c>
      <c r="S285" s="20">
        <f t="shared" si="65"/>
        <v>-0.8415817980076099</v>
      </c>
      <c r="T285" s="19">
        <f t="shared" si="66"/>
        <v>386763.48658171337</v>
      </c>
      <c r="U285" s="19">
        <f t="shared" si="70"/>
        <v>196715.94399142129</v>
      </c>
      <c r="V285" s="19">
        <f t="shared" si="71"/>
        <v>-86763.486581711884</v>
      </c>
      <c r="W285" s="14">
        <v>283</v>
      </c>
      <c r="X285" s="15">
        <f t="shared" si="67"/>
        <v>11</v>
      </c>
      <c r="Y285" s="31"/>
    </row>
    <row r="286" spans="1:25" x14ac:dyDescent="0.25">
      <c r="A286" s="19">
        <f t="shared" si="72"/>
        <v>940802.77523780032</v>
      </c>
      <c r="B286" s="19">
        <f>IF(A286 &gt; 0,A286*Mortgage!$B$4/12,0)</f>
        <v>3920.0115634908348</v>
      </c>
      <c r="C286" s="19">
        <f>IF(B286 &gt; 0,Mortgage!$B$14-B286,0)</f>
        <v>-2309.5466944544205</v>
      </c>
      <c r="D286" s="20">
        <f>IF(B286&gt;0,IF(Mortgage!$G$2 = "n", 0,Mortgage!$G$3-Mortgage!$B$19),0)</f>
        <v>-1550.4648690364145</v>
      </c>
      <c r="E286" s="20">
        <f t="shared" si="60"/>
        <v>59.999999999999773</v>
      </c>
      <c r="F286" s="20">
        <f t="shared" si="61"/>
        <v>-3860.0115634908352</v>
      </c>
      <c r="G286" s="19">
        <f t="shared" si="62"/>
        <v>944662.78680129116</v>
      </c>
      <c r="H286" s="19">
        <f t="shared" si="68"/>
        <v>661702.78680128732</v>
      </c>
      <c r="I286" s="19">
        <f t="shared" si="69"/>
        <v>-644662.78680128732</v>
      </c>
      <c r="J286" s="14">
        <v>284</v>
      </c>
      <c r="K286" s="15">
        <f t="shared" si="63"/>
        <v>24</v>
      </c>
      <c r="L286" s="31"/>
      <c r="N286" s="19">
        <f t="shared" si="73"/>
        <v>386763.48658171337</v>
      </c>
      <c r="O286" s="19">
        <f>IF(N286&gt;0,N286*Mortgage!$B$4/26,0)</f>
        <v>743.77593573406421</v>
      </c>
      <c r="P286" s="19">
        <f>IF(O286&gt;0,Mortgage!$B$38-O286,0)</f>
        <v>-0.84320022454210175</v>
      </c>
      <c r="Q286" s="20">
        <f>IF(P286&gt;0,IF(Mortgage!$G$2 = "n", 0,Mortgage!$G$4-Mortgage!$B$38),0)</f>
        <v>0</v>
      </c>
      <c r="R286" s="20">
        <f t="shared" si="64"/>
        <v>742.9327355095221</v>
      </c>
      <c r="S286" s="20">
        <f t="shared" si="65"/>
        <v>-0.84320022454210175</v>
      </c>
      <c r="T286" s="19">
        <f t="shared" si="66"/>
        <v>386764.32978193794</v>
      </c>
      <c r="U286" s="19">
        <f t="shared" si="70"/>
        <v>197459.71992715535</v>
      </c>
      <c r="V286" s="19">
        <f t="shared" si="71"/>
        <v>-86764.329781936423</v>
      </c>
      <c r="W286" s="14">
        <v>284</v>
      </c>
      <c r="X286" s="15">
        <f t="shared" si="67"/>
        <v>11</v>
      </c>
      <c r="Y286" s="31"/>
    </row>
    <row r="287" spans="1:25" x14ac:dyDescent="0.25">
      <c r="A287" s="19">
        <f t="shared" si="72"/>
        <v>944662.78680129116</v>
      </c>
      <c r="B287" s="19">
        <f>IF(A287 &gt; 0,A287*Mortgage!$B$4/12,0)</f>
        <v>3936.0949450053799</v>
      </c>
      <c r="C287" s="19">
        <f>IF(B287 &gt; 0,Mortgage!$B$14-B287,0)</f>
        <v>-2325.6300759689657</v>
      </c>
      <c r="D287" s="20">
        <f>IF(B287&gt;0,IF(Mortgage!$G$2 = "n", 0,Mortgage!$G$3-Mortgage!$B$19),0)</f>
        <v>-1550.4648690364145</v>
      </c>
      <c r="E287" s="20">
        <f t="shared" si="60"/>
        <v>59.999999999999773</v>
      </c>
      <c r="F287" s="20">
        <f t="shared" si="61"/>
        <v>-3876.0949450053804</v>
      </c>
      <c r="G287" s="19">
        <f t="shared" si="62"/>
        <v>948538.88174629654</v>
      </c>
      <c r="H287" s="19">
        <f t="shared" si="68"/>
        <v>665638.8817462927</v>
      </c>
      <c r="I287" s="19">
        <f t="shared" si="69"/>
        <v>-648538.8817462927</v>
      </c>
      <c r="J287" s="14">
        <v>285</v>
      </c>
      <c r="K287" s="15">
        <f t="shared" si="63"/>
        <v>24</v>
      </c>
      <c r="L287" s="31"/>
      <c r="N287" s="19">
        <f t="shared" si="73"/>
        <v>386764.32978193794</v>
      </c>
      <c r="O287" s="19">
        <f>IF(N287&gt;0,N287*Mortgage!$B$4/26,0)</f>
        <v>743.77755727295755</v>
      </c>
      <c r="P287" s="19">
        <f>IF(O287&gt;0,Mortgage!$B$38-O287,0)</f>
        <v>-0.84482176343544779</v>
      </c>
      <c r="Q287" s="20">
        <f>IF(P287&gt;0,IF(Mortgage!$G$2 = "n", 0,Mortgage!$G$4-Mortgage!$B$38),0)</f>
        <v>0</v>
      </c>
      <c r="R287" s="20">
        <f t="shared" si="64"/>
        <v>742.9327355095221</v>
      </c>
      <c r="S287" s="20">
        <f t="shared" si="65"/>
        <v>-0.84482176343544779</v>
      </c>
      <c r="T287" s="19">
        <f t="shared" si="66"/>
        <v>386765.17460370139</v>
      </c>
      <c r="U287" s="19">
        <f t="shared" si="70"/>
        <v>198203.49748442831</v>
      </c>
      <c r="V287" s="19">
        <f t="shared" si="71"/>
        <v>-86765.174603699852</v>
      </c>
      <c r="W287" s="14">
        <v>285</v>
      </c>
      <c r="X287" s="15">
        <f t="shared" si="67"/>
        <v>11</v>
      </c>
      <c r="Y287" s="31"/>
    </row>
    <row r="288" spans="1:25" x14ac:dyDescent="0.25">
      <c r="A288" s="19">
        <f t="shared" si="72"/>
        <v>948538.88174629654</v>
      </c>
      <c r="B288" s="19">
        <f>IF(A288 &gt; 0,A288*Mortgage!$B$4/12,0)</f>
        <v>3952.2453406095688</v>
      </c>
      <c r="C288" s="19">
        <f>IF(B288 &gt; 0,Mortgage!$B$14-B288,0)</f>
        <v>-2341.7804715731545</v>
      </c>
      <c r="D288" s="20">
        <f>IF(B288&gt;0,IF(Mortgage!$G$2 = "n", 0,Mortgage!$G$3-Mortgage!$B$19),0)</f>
        <v>-1550.4648690364145</v>
      </c>
      <c r="E288" s="20">
        <f t="shared" si="60"/>
        <v>59.999999999999773</v>
      </c>
      <c r="F288" s="20">
        <f t="shared" si="61"/>
        <v>-3892.2453406095692</v>
      </c>
      <c r="G288" s="19">
        <f t="shared" si="62"/>
        <v>952431.12708690611</v>
      </c>
      <c r="H288" s="19">
        <f t="shared" si="68"/>
        <v>669591.12708690227</v>
      </c>
      <c r="I288" s="19">
        <f t="shared" si="69"/>
        <v>-652431.12708690227</v>
      </c>
      <c r="J288" s="14">
        <v>286</v>
      </c>
      <c r="K288" s="15">
        <f t="shared" si="63"/>
        <v>24</v>
      </c>
      <c r="L288" s="31"/>
      <c r="N288" s="19">
        <f t="shared" si="73"/>
        <v>386765.17460370139</v>
      </c>
      <c r="O288" s="19">
        <f>IF(N288&gt;0,N288*Mortgage!$B$4/26,0)</f>
        <v>743.77918193019491</v>
      </c>
      <c r="P288" s="19">
        <f>IF(O288&gt;0,Mortgage!$B$38-O288,0)</f>
        <v>-0.84644642067280529</v>
      </c>
      <c r="Q288" s="20">
        <f>IF(P288&gt;0,IF(Mortgage!$G$2 = "n", 0,Mortgage!$G$4-Mortgage!$B$38),0)</f>
        <v>0</v>
      </c>
      <c r="R288" s="20">
        <f t="shared" si="64"/>
        <v>742.9327355095221</v>
      </c>
      <c r="S288" s="20">
        <f t="shared" si="65"/>
        <v>-0.84644642067280529</v>
      </c>
      <c r="T288" s="19">
        <f t="shared" si="66"/>
        <v>386766.02105012204</v>
      </c>
      <c r="U288" s="19">
        <f t="shared" si="70"/>
        <v>198947.27666635852</v>
      </c>
      <c r="V288" s="19">
        <f t="shared" si="71"/>
        <v>-86766.021050120529</v>
      </c>
      <c r="W288" s="14">
        <v>286</v>
      </c>
      <c r="X288" s="15">
        <f t="shared" si="67"/>
        <v>11</v>
      </c>
      <c r="Y288" s="31"/>
    </row>
    <row r="289" spans="1:25" x14ac:dyDescent="0.25">
      <c r="A289" s="19">
        <f t="shared" si="72"/>
        <v>952431.12708690611</v>
      </c>
      <c r="B289" s="19">
        <f>IF(A289 &gt; 0,A289*Mortgage!$B$4/12,0)</f>
        <v>3968.4630295287757</v>
      </c>
      <c r="C289" s="19">
        <f>IF(B289 &gt; 0,Mortgage!$B$14-B289,0)</f>
        <v>-2357.9981604923614</v>
      </c>
      <c r="D289" s="20">
        <f>IF(B289&gt;0,IF(Mortgage!$G$2 = "n", 0,Mortgage!$G$3-Mortgage!$B$19),0)</f>
        <v>-1550.4648690364145</v>
      </c>
      <c r="E289" s="20">
        <f t="shared" si="60"/>
        <v>59.999999999999773</v>
      </c>
      <c r="F289" s="20">
        <f t="shared" si="61"/>
        <v>-3908.4630295287761</v>
      </c>
      <c r="G289" s="19">
        <f t="shared" si="62"/>
        <v>956339.59011643496</v>
      </c>
      <c r="H289" s="19">
        <f t="shared" si="68"/>
        <v>673559.59011643101</v>
      </c>
      <c r="I289" s="19">
        <f t="shared" si="69"/>
        <v>-656339.59011643101</v>
      </c>
      <c r="J289" s="14">
        <v>287</v>
      </c>
      <c r="K289" s="15">
        <f t="shared" si="63"/>
        <v>24</v>
      </c>
      <c r="L289" s="31"/>
      <c r="N289" s="19">
        <f t="shared" si="73"/>
        <v>386766.02105012204</v>
      </c>
      <c r="O289" s="19">
        <f>IF(N289&gt;0,N289*Mortgage!$B$4/26,0)</f>
        <v>743.78080971177326</v>
      </c>
      <c r="P289" s="19">
        <f>IF(O289&gt;0,Mortgage!$B$38-O289,0)</f>
        <v>-0.84807420225115493</v>
      </c>
      <c r="Q289" s="20">
        <f>IF(P289&gt;0,IF(Mortgage!$G$2 = "n", 0,Mortgage!$G$4-Mortgage!$B$38),0)</f>
        <v>0</v>
      </c>
      <c r="R289" s="20">
        <f t="shared" si="64"/>
        <v>742.9327355095221</v>
      </c>
      <c r="S289" s="20">
        <f t="shared" si="65"/>
        <v>-0.84807420225115493</v>
      </c>
      <c r="T289" s="19">
        <f t="shared" si="66"/>
        <v>386766.86912432429</v>
      </c>
      <c r="U289" s="19">
        <f t="shared" si="70"/>
        <v>199691.0574760703</v>
      </c>
      <c r="V289" s="19">
        <f t="shared" si="71"/>
        <v>-86766.86912432278</v>
      </c>
      <c r="W289" s="14">
        <v>287</v>
      </c>
      <c r="X289" s="15">
        <f t="shared" si="67"/>
        <v>12</v>
      </c>
      <c r="Y289" s="30"/>
    </row>
    <row r="290" spans="1:25" x14ac:dyDescent="0.25">
      <c r="A290" s="19">
        <f t="shared" si="72"/>
        <v>956339.59011643496</v>
      </c>
      <c r="B290" s="19">
        <f>IF(A290 &gt; 0,A290*Mortgage!$B$4/12,0)</f>
        <v>3984.7482921518126</v>
      </c>
      <c r="C290" s="19">
        <f>IF(B290 &gt; 0,Mortgage!$B$14-B290,0)</f>
        <v>-2374.2834231153984</v>
      </c>
      <c r="D290" s="20">
        <f>IF(B290&gt;0,IF(Mortgage!$G$2 = "n", 0,Mortgage!$G$3-Mortgage!$B$19),0)</f>
        <v>-1550.4648690364145</v>
      </c>
      <c r="E290" s="20">
        <f t="shared" si="60"/>
        <v>59.999999999999773</v>
      </c>
      <c r="F290" s="20">
        <f t="shared" si="61"/>
        <v>-3924.7482921518131</v>
      </c>
      <c r="G290" s="19">
        <f t="shared" si="62"/>
        <v>960264.3384085868</v>
      </c>
      <c r="H290" s="19">
        <f t="shared" si="68"/>
        <v>677544.33840858284</v>
      </c>
      <c r="I290" s="19">
        <f t="shared" si="69"/>
        <v>-660264.33840858284</v>
      </c>
      <c r="J290" s="14">
        <v>288</v>
      </c>
      <c r="K290" s="15">
        <f t="shared" si="63"/>
        <v>24</v>
      </c>
      <c r="L290" s="31"/>
      <c r="N290" s="19">
        <f t="shared" si="73"/>
        <v>386766.86912432429</v>
      </c>
      <c r="O290" s="19">
        <f>IF(N290&gt;0,N290*Mortgage!$B$4/26,0)</f>
        <v>743.78244062370061</v>
      </c>
      <c r="P290" s="19">
        <f>IF(O290&gt;0,Mortgage!$B$38-O290,0)</f>
        <v>-0.84970511417850503</v>
      </c>
      <c r="Q290" s="20">
        <f>IF(P290&gt;0,IF(Mortgage!$G$2 = "n", 0,Mortgage!$G$4-Mortgage!$B$38),0)</f>
        <v>0</v>
      </c>
      <c r="R290" s="20">
        <f t="shared" si="64"/>
        <v>742.9327355095221</v>
      </c>
      <c r="S290" s="20">
        <f t="shared" si="65"/>
        <v>-0.84970511417850503</v>
      </c>
      <c r="T290" s="19">
        <f t="shared" si="66"/>
        <v>386767.7188294385</v>
      </c>
      <c r="U290" s="19">
        <f t="shared" si="70"/>
        <v>200434.83991669401</v>
      </c>
      <c r="V290" s="19">
        <f t="shared" si="71"/>
        <v>-86767.718829436955</v>
      </c>
      <c r="W290" s="14">
        <v>288</v>
      </c>
      <c r="X290" s="15">
        <f t="shared" si="67"/>
        <v>12</v>
      </c>
      <c r="Y290" s="30"/>
    </row>
    <row r="291" spans="1:25" x14ac:dyDescent="0.25">
      <c r="A291" s="19">
        <f t="shared" si="72"/>
        <v>960264.3384085868</v>
      </c>
      <c r="B291" s="19">
        <f>IF(A291 &gt; 0,A291*Mortgage!$B$4/12,0)</f>
        <v>4001.1014100357788</v>
      </c>
      <c r="C291" s="19">
        <f>IF(B291 &gt; 0,Mortgage!$B$14-B291,0)</f>
        <v>-2390.6365409993641</v>
      </c>
      <c r="D291" s="20">
        <f>IF(B291&gt;0,IF(Mortgage!$G$2 = "n", 0,Mortgage!$G$3-Mortgage!$B$19),0)</f>
        <v>-1550.4648690364145</v>
      </c>
      <c r="E291" s="20">
        <f t="shared" si="60"/>
        <v>60.000000000000227</v>
      </c>
      <c r="F291" s="20">
        <f t="shared" si="61"/>
        <v>-3941.1014100357788</v>
      </c>
      <c r="G291" s="19">
        <f t="shared" si="62"/>
        <v>964205.43981862266</v>
      </c>
      <c r="H291" s="19">
        <f t="shared" si="68"/>
        <v>681545.43981861859</v>
      </c>
      <c r="I291" s="19">
        <f t="shared" si="69"/>
        <v>-664205.43981861859</v>
      </c>
      <c r="J291" s="14">
        <v>289</v>
      </c>
      <c r="K291" s="15">
        <f t="shared" si="63"/>
        <v>25</v>
      </c>
      <c r="L291" s="30"/>
      <c r="N291" s="19">
        <f t="shared" si="73"/>
        <v>386767.7188294385</v>
      </c>
      <c r="O291" s="19">
        <f>IF(N291&gt;0,N291*Mortgage!$B$4/26,0)</f>
        <v>743.78407467199713</v>
      </c>
      <c r="P291" s="19">
        <f>IF(O291&gt;0,Mortgage!$B$38-O291,0)</f>
        <v>-0.85133916247502839</v>
      </c>
      <c r="Q291" s="20">
        <f>IF(P291&gt;0,IF(Mortgage!$G$2 = "n", 0,Mortgage!$G$4-Mortgage!$B$38),0)</f>
        <v>0</v>
      </c>
      <c r="R291" s="20">
        <f t="shared" si="64"/>
        <v>742.9327355095221</v>
      </c>
      <c r="S291" s="20">
        <f t="shared" si="65"/>
        <v>-0.85133916247502839</v>
      </c>
      <c r="T291" s="19">
        <f t="shared" si="66"/>
        <v>386768.570168601</v>
      </c>
      <c r="U291" s="19">
        <f t="shared" si="70"/>
        <v>201178.62399136601</v>
      </c>
      <c r="V291" s="19">
        <f t="shared" si="71"/>
        <v>-86768.570168599428</v>
      </c>
      <c r="W291" s="14">
        <v>289</v>
      </c>
      <c r="X291" s="15">
        <f t="shared" si="67"/>
        <v>12</v>
      </c>
      <c r="Y291" s="30"/>
    </row>
    <row r="292" spans="1:25" x14ac:dyDescent="0.25">
      <c r="A292" s="19">
        <f t="shared" si="72"/>
        <v>964205.43981862266</v>
      </c>
      <c r="B292" s="19">
        <f>IF(A292 &gt; 0,A292*Mortgage!$B$4/12,0)</f>
        <v>4017.522665910928</v>
      </c>
      <c r="C292" s="19">
        <f>IF(B292 &gt; 0,Mortgage!$B$14-B292,0)</f>
        <v>-2407.0577968745138</v>
      </c>
      <c r="D292" s="20">
        <f>IF(B292&gt;0,IF(Mortgage!$G$2 = "n", 0,Mortgage!$G$3-Mortgage!$B$19),0)</f>
        <v>-1550.4648690364145</v>
      </c>
      <c r="E292" s="20">
        <f t="shared" si="60"/>
        <v>59.999999999999773</v>
      </c>
      <c r="F292" s="20">
        <f t="shared" si="61"/>
        <v>-3957.5226659109285</v>
      </c>
      <c r="G292" s="19">
        <f t="shared" si="62"/>
        <v>968162.96248453367</v>
      </c>
      <c r="H292" s="19">
        <f t="shared" si="68"/>
        <v>685562.96248452947</v>
      </c>
      <c r="I292" s="19">
        <f t="shared" si="69"/>
        <v>-668162.96248452947</v>
      </c>
      <c r="J292" s="14">
        <v>290</v>
      </c>
      <c r="K292" s="15">
        <f t="shared" si="63"/>
        <v>25</v>
      </c>
      <c r="L292" s="30"/>
      <c r="N292" s="19">
        <f t="shared" si="73"/>
        <v>386768.570168601</v>
      </c>
      <c r="O292" s="19">
        <f>IF(N292&gt;0,N292*Mortgage!$B$4/26,0)</f>
        <v>743.78571186269426</v>
      </c>
      <c r="P292" s="19">
        <f>IF(O292&gt;0,Mortgage!$B$38-O292,0)</f>
        <v>-0.85297635317215281</v>
      </c>
      <c r="Q292" s="20">
        <f>IF(P292&gt;0,IF(Mortgage!$G$2 = "n", 0,Mortgage!$G$4-Mortgage!$B$38),0)</f>
        <v>0</v>
      </c>
      <c r="R292" s="20">
        <f t="shared" si="64"/>
        <v>742.9327355095221</v>
      </c>
      <c r="S292" s="20">
        <f t="shared" si="65"/>
        <v>-0.85297635317215281</v>
      </c>
      <c r="T292" s="19">
        <f t="shared" si="66"/>
        <v>386769.4231449542</v>
      </c>
      <c r="U292" s="19">
        <f t="shared" si="70"/>
        <v>201922.40970322871</v>
      </c>
      <c r="V292" s="19">
        <f t="shared" si="71"/>
        <v>-86769.423144952598</v>
      </c>
      <c r="W292" s="14">
        <v>290</v>
      </c>
      <c r="X292" s="15">
        <f t="shared" si="67"/>
        <v>12</v>
      </c>
      <c r="Y292" s="30"/>
    </row>
    <row r="293" spans="1:25" x14ac:dyDescent="0.25">
      <c r="A293" s="19">
        <f t="shared" si="72"/>
        <v>968162.96248453367</v>
      </c>
      <c r="B293" s="19">
        <f>IF(A293 &gt; 0,A293*Mortgage!$B$4/12,0)</f>
        <v>4034.0123436855574</v>
      </c>
      <c r="C293" s="19">
        <f>IF(B293 &gt; 0,Mortgage!$B$14-B293,0)</f>
        <v>-2423.5474746491427</v>
      </c>
      <c r="D293" s="20">
        <f>IF(B293&gt;0,IF(Mortgage!$G$2 = "n", 0,Mortgage!$G$3-Mortgage!$B$19),0)</f>
        <v>-1550.4648690364145</v>
      </c>
      <c r="E293" s="20">
        <f t="shared" si="60"/>
        <v>60.000000000000227</v>
      </c>
      <c r="F293" s="20">
        <f t="shared" si="61"/>
        <v>-3974.0123436855574</v>
      </c>
      <c r="G293" s="19">
        <f t="shared" si="62"/>
        <v>972136.97482821927</v>
      </c>
      <c r="H293" s="19">
        <f t="shared" si="68"/>
        <v>689596.97482821508</v>
      </c>
      <c r="I293" s="19">
        <f t="shared" si="69"/>
        <v>-672136.97482821508</v>
      </c>
      <c r="J293" s="14">
        <v>291</v>
      </c>
      <c r="K293" s="15">
        <f t="shared" si="63"/>
        <v>25</v>
      </c>
      <c r="L293" s="30"/>
      <c r="N293" s="19">
        <f t="shared" si="73"/>
        <v>386769.4231449542</v>
      </c>
      <c r="O293" s="19">
        <f>IF(N293&gt;0,N293*Mortgage!$B$4/26,0)</f>
        <v>743.78735220183501</v>
      </c>
      <c r="P293" s="19">
        <f>IF(O293&gt;0,Mortgage!$B$38-O293,0)</f>
        <v>-0.85461669231290216</v>
      </c>
      <c r="Q293" s="20">
        <f>IF(P293&gt;0,IF(Mortgage!$G$2 = "n", 0,Mortgage!$G$4-Mortgage!$B$38),0)</f>
        <v>0</v>
      </c>
      <c r="R293" s="20">
        <f t="shared" si="64"/>
        <v>742.9327355095221</v>
      </c>
      <c r="S293" s="20">
        <f t="shared" si="65"/>
        <v>-0.85461669231290216</v>
      </c>
      <c r="T293" s="19">
        <f t="shared" si="66"/>
        <v>386770.27776164649</v>
      </c>
      <c r="U293" s="19">
        <f t="shared" si="70"/>
        <v>202666.19705543056</v>
      </c>
      <c r="V293" s="19">
        <f t="shared" si="71"/>
        <v>-86770.277761644917</v>
      </c>
      <c r="W293" s="14">
        <v>291</v>
      </c>
      <c r="X293" s="15">
        <f t="shared" si="67"/>
        <v>12</v>
      </c>
      <c r="Y293" s="30"/>
    </row>
    <row r="294" spans="1:25" x14ac:dyDescent="0.25">
      <c r="A294" s="19">
        <f t="shared" si="72"/>
        <v>972136.97482821927</v>
      </c>
      <c r="B294" s="19">
        <f>IF(A294 &gt; 0,A294*Mortgage!$B$4/12,0)</f>
        <v>4050.570728450914</v>
      </c>
      <c r="C294" s="19">
        <f>IF(B294 &gt; 0,Mortgage!$B$14-B294,0)</f>
        <v>-2440.1058594144997</v>
      </c>
      <c r="D294" s="20">
        <f>IF(B294&gt;0,IF(Mortgage!$G$2 = "n", 0,Mortgage!$G$3-Mortgage!$B$19),0)</f>
        <v>-1550.4648690364145</v>
      </c>
      <c r="E294" s="20">
        <f t="shared" si="60"/>
        <v>59.999999999999773</v>
      </c>
      <c r="F294" s="20">
        <f t="shared" si="61"/>
        <v>-3990.5707284509144</v>
      </c>
      <c r="G294" s="19">
        <f t="shared" si="62"/>
        <v>976127.54555667017</v>
      </c>
      <c r="H294" s="19">
        <f t="shared" si="68"/>
        <v>693647.54555666598</v>
      </c>
      <c r="I294" s="19">
        <f t="shared" si="69"/>
        <v>-676127.54555666598</v>
      </c>
      <c r="J294" s="14">
        <v>292</v>
      </c>
      <c r="K294" s="15">
        <f t="shared" si="63"/>
        <v>25</v>
      </c>
      <c r="L294" s="30"/>
      <c r="N294" s="19">
        <f t="shared" si="73"/>
        <v>386770.27776164649</v>
      </c>
      <c r="O294" s="19">
        <f>IF(N294&gt;0,N294*Mortgage!$B$4/26,0)</f>
        <v>743.788995695474</v>
      </c>
      <c r="P294" s="19">
        <f>IF(O294&gt;0,Mortgage!$B$38-O294,0)</f>
        <v>-0.85626018595189635</v>
      </c>
      <c r="Q294" s="20">
        <f>IF(P294&gt;0,IF(Mortgage!$G$2 = "n", 0,Mortgage!$G$4-Mortgage!$B$38),0)</f>
        <v>0</v>
      </c>
      <c r="R294" s="20">
        <f t="shared" si="64"/>
        <v>742.9327355095221</v>
      </c>
      <c r="S294" s="20">
        <f t="shared" si="65"/>
        <v>-0.85626018595189635</v>
      </c>
      <c r="T294" s="19">
        <f t="shared" si="66"/>
        <v>386771.13402183243</v>
      </c>
      <c r="U294" s="19">
        <f t="shared" si="70"/>
        <v>203409.98605112603</v>
      </c>
      <c r="V294" s="19">
        <f t="shared" si="71"/>
        <v>-86771.134021830861</v>
      </c>
      <c r="W294" s="14">
        <v>292</v>
      </c>
      <c r="X294" s="15">
        <f t="shared" si="67"/>
        <v>12</v>
      </c>
      <c r="Y294" s="30"/>
    </row>
    <row r="295" spans="1:25" x14ac:dyDescent="0.25">
      <c r="A295" s="19">
        <f t="shared" si="72"/>
        <v>976127.54555667017</v>
      </c>
      <c r="B295" s="19">
        <f>IF(A295 &gt; 0,A295*Mortgage!$B$4/12,0)</f>
        <v>4067.1981064861261</v>
      </c>
      <c r="C295" s="19">
        <f>IF(B295 &gt; 0,Mortgage!$B$14-B295,0)</f>
        <v>-2456.7332374497119</v>
      </c>
      <c r="D295" s="20">
        <f>IF(B295&gt;0,IF(Mortgage!$G$2 = "n", 0,Mortgage!$G$3-Mortgage!$B$19),0)</f>
        <v>-1550.4648690364145</v>
      </c>
      <c r="E295" s="20">
        <f t="shared" si="60"/>
        <v>59.999999999999773</v>
      </c>
      <c r="F295" s="20">
        <f t="shared" si="61"/>
        <v>-4007.1981064861266</v>
      </c>
      <c r="G295" s="19">
        <f t="shared" si="62"/>
        <v>980134.74366315629</v>
      </c>
      <c r="H295" s="19">
        <f t="shared" si="68"/>
        <v>697714.7436631521</v>
      </c>
      <c r="I295" s="19">
        <f t="shared" si="69"/>
        <v>-680134.7436631521</v>
      </c>
      <c r="J295" s="14">
        <v>293</v>
      </c>
      <c r="K295" s="15">
        <f t="shared" si="63"/>
        <v>25</v>
      </c>
      <c r="L295" s="30"/>
      <c r="N295" s="19">
        <f t="shared" si="73"/>
        <v>386771.13402183243</v>
      </c>
      <c r="O295" s="19">
        <f>IF(N295&gt;0,N295*Mortgage!$B$4/26,0)</f>
        <v>743.7906423496778</v>
      </c>
      <c r="P295" s="19">
        <f>IF(O295&gt;0,Mortgage!$B$38-O295,0)</f>
        <v>-0.85790684015569241</v>
      </c>
      <c r="Q295" s="20">
        <f>IF(P295&gt;0,IF(Mortgage!$G$2 = "n", 0,Mortgage!$G$4-Mortgage!$B$38),0)</f>
        <v>0</v>
      </c>
      <c r="R295" s="20">
        <f t="shared" si="64"/>
        <v>742.9327355095221</v>
      </c>
      <c r="S295" s="20">
        <f t="shared" si="65"/>
        <v>-0.85790684015569241</v>
      </c>
      <c r="T295" s="19">
        <f t="shared" si="66"/>
        <v>386771.99192867259</v>
      </c>
      <c r="U295" s="19">
        <f t="shared" si="70"/>
        <v>204153.77669347572</v>
      </c>
      <c r="V295" s="19">
        <f t="shared" si="71"/>
        <v>-86771.991928671021</v>
      </c>
      <c r="W295" s="14">
        <v>293</v>
      </c>
      <c r="X295" s="15">
        <f t="shared" si="67"/>
        <v>12</v>
      </c>
      <c r="Y295" s="30"/>
    </row>
    <row r="296" spans="1:25" x14ac:dyDescent="0.25">
      <c r="A296" s="19">
        <f t="shared" si="72"/>
        <v>980134.74366315629</v>
      </c>
      <c r="B296" s="19">
        <f>IF(A296 &gt; 0,A296*Mortgage!$B$4/12,0)</f>
        <v>4083.8947652631518</v>
      </c>
      <c r="C296" s="19">
        <f>IF(B296 &gt; 0,Mortgage!$B$14-B296,0)</f>
        <v>-2473.4298962267376</v>
      </c>
      <c r="D296" s="20">
        <f>IF(B296&gt;0,IF(Mortgage!$G$2 = "n", 0,Mortgage!$G$3-Mortgage!$B$19),0)</f>
        <v>-1550.4648690364145</v>
      </c>
      <c r="E296" s="20">
        <f t="shared" si="60"/>
        <v>59.999999999999773</v>
      </c>
      <c r="F296" s="20">
        <f t="shared" si="61"/>
        <v>-4023.8947652631523</v>
      </c>
      <c r="G296" s="19">
        <f t="shared" si="62"/>
        <v>984158.63842841948</v>
      </c>
      <c r="H296" s="19">
        <f t="shared" si="68"/>
        <v>701798.63842841529</v>
      </c>
      <c r="I296" s="19">
        <f t="shared" si="69"/>
        <v>-684158.63842841529</v>
      </c>
      <c r="J296" s="14">
        <v>294</v>
      </c>
      <c r="K296" s="15">
        <f t="shared" si="63"/>
        <v>25</v>
      </c>
      <c r="L296" s="30"/>
      <c r="N296" s="19">
        <f t="shared" si="73"/>
        <v>386771.99192867259</v>
      </c>
      <c r="O296" s="19">
        <f>IF(N296&gt;0,N296*Mortgage!$B$4/26,0)</f>
        <v>743.79229217052421</v>
      </c>
      <c r="P296" s="19">
        <f>IF(O296&gt;0,Mortgage!$B$38-O296,0)</f>
        <v>-0.85955666100210237</v>
      </c>
      <c r="Q296" s="20">
        <f>IF(P296&gt;0,IF(Mortgage!$G$2 = "n", 0,Mortgage!$G$4-Mortgage!$B$38),0)</f>
        <v>0</v>
      </c>
      <c r="R296" s="20">
        <f t="shared" si="64"/>
        <v>742.9327355095221</v>
      </c>
      <c r="S296" s="20">
        <f t="shared" si="65"/>
        <v>-0.85955666100210237</v>
      </c>
      <c r="T296" s="19">
        <f t="shared" si="66"/>
        <v>386772.85148533358</v>
      </c>
      <c r="U296" s="19">
        <f t="shared" si="70"/>
        <v>204897.56898564624</v>
      </c>
      <c r="V296" s="19">
        <f t="shared" si="71"/>
        <v>-86772.851485332023</v>
      </c>
      <c r="W296" s="14">
        <v>294</v>
      </c>
      <c r="X296" s="15">
        <f t="shared" si="67"/>
        <v>12</v>
      </c>
      <c r="Y296" s="30"/>
    </row>
    <row r="297" spans="1:25" x14ac:dyDescent="0.25">
      <c r="A297" s="19">
        <f t="shared" si="72"/>
        <v>984158.63842841948</v>
      </c>
      <c r="B297" s="19">
        <f>IF(A297 &gt; 0,A297*Mortgage!$B$4/12,0)</f>
        <v>4100.6609934517483</v>
      </c>
      <c r="C297" s="19">
        <f>IF(B297 &gt; 0,Mortgage!$B$14-B297,0)</f>
        <v>-2490.1961244153335</v>
      </c>
      <c r="D297" s="20">
        <f>IF(B297&gt;0,IF(Mortgage!$G$2 = "n", 0,Mortgage!$G$3-Mortgage!$B$19),0)</f>
        <v>-1550.4648690364145</v>
      </c>
      <c r="E297" s="20">
        <f t="shared" si="60"/>
        <v>60.000000000000227</v>
      </c>
      <c r="F297" s="20">
        <f t="shared" si="61"/>
        <v>-4040.6609934517483</v>
      </c>
      <c r="G297" s="19">
        <f t="shared" si="62"/>
        <v>988199.29942187131</v>
      </c>
      <c r="H297" s="19">
        <f t="shared" si="68"/>
        <v>705899.29942186701</v>
      </c>
      <c r="I297" s="19">
        <f t="shared" si="69"/>
        <v>-688199.29942186701</v>
      </c>
      <c r="J297" s="14">
        <v>295</v>
      </c>
      <c r="K297" s="15">
        <f t="shared" si="63"/>
        <v>25</v>
      </c>
      <c r="L297" s="31"/>
      <c r="N297" s="19">
        <f t="shared" si="73"/>
        <v>386772.85148533358</v>
      </c>
      <c r="O297" s="19">
        <f>IF(N297&gt;0,N297*Mortgage!$B$4/26,0)</f>
        <v>743.79394516410309</v>
      </c>
      <c r="P297" s="19">
        <f>IF(O297&gt;0,Mortgage!$B$38-O297,0)</f>
        <v>-0.86120965458098908</v>
      </c>
      <c r="Q297" s="20">
        <f>IF(P297&gt;0,IF(Mortgage!$G$2 = "n", 0,Mortgage!$G$4-Mortgage!$B$38),0)</f>
        <v>0</v>
      </c>
      <c r="R297" s="20">
        <f t="shared" si="64"/>
        <v>742.9327355095221</v>
      </c>
      <c r="S297" s="20">
        <f t="shared" si="65"/>
        <v>-0.86120965458098908</v>
      </c>
      <c r="T297" s="19">
        <f t="shared" si="66"/>
        <v>386773.71269498818</v>
      </c>
      <c r="U297" s="19">
        <f t="shared" si="70"/>
        <v>205641.36293081034</v>
      </c>
      <c r="V297" s="19">
        <f t="shared" si="71"/>
        <v>-86773.712694986607</v>
      </c>
      <c r="W297" s="14">
        <v>295</v>
      </c>
      <c r="X297" s="15">
        <f t="shared" si="67"/>
        <v>12</v>
      </c>
      <c r="Y297" s="30"/>
    </row>
    <row r="298" spans="1:25" x14ac:dyDescent="0.25">
      <c r="A298" s="19">
        <f t="shared" si="72"/>
        <v>988199.29942187131</v>
      </c>
      <c r="B298" s="19">
        <f>IF(A298 &gt; 0,A298*Mortgage!$B$4/12,0)</f>
        <v>4117.4970809244642</v>
      </c>
      <c r="C298" s="19">
        <f>IF(B298 &gt; 0,Mortgage!$B$14-B298,0)</f>
        <v>-2507.0322118880495</v>
      </c>
      <c r="D298" s="20">
        <f>IF(B298&gt;0,IF(Mortgage!$G$2 = "n", 0,Mortgage!$G$3-Mortgage!$B$19),0)</f>
        <v>-1550.4648690364145</v>
      </c>
      <c r="E298" s="20">
        <f t="shared" si="60"/>
        <v>60.000000000000227</v>
      </c>
      <c r="F298" s="20">
        <f t="shared" si="61"/>
        <v>-4057.4970809244642</v>
      </c>
      <c r="G298" s="19">
        <f t="shared" si="62"/>
        <v>992256.79650279577</v>
      </c>
      <c r="H298" s="19">
        <f t="shared" si="68"/>
        <v>710016.79650279146</v>
      </c>
      <c r="I298" s="19">
        <f t="shared" si="69"/>
        <v>-692256.79650279146</v>
      </c>
      <c r="J298" s="14">
        <v>296</v>
      </c>
      <c r="K298" s="15">
        <f t="shared" si="63"/>
        <v>25</v>
      </c>
      <c r="L298" s="31"/>
      <c r="N298" s="19">
        <f t="shared" si="73"/>
        <v>386773.71269498818</v>
      </c>
      <c r="O298" s="19">
        <f>IF(N298&gt;0,N298*Mortgage!$B$4/26,0)</f>
        <v>743.7956013365158</v>
      </c>
      <c r="P298" s="19">
        <f>IF(O298&gt;0,Mortgage!$B$38-O298,0)</f>
        <v>-0.86286582699369774</v>
      </c>
      <c r="Q298" s="20">
        <f>IF(P298&gt;0,IF(Mortgage!$G$2 = "n", 0,Mortgage!$G$4-Mortgage!$B$38),0)</f>
        <v>0</v>
      </c>
      <c r="R298" s="20">
        <f t="shared" si="64"/>
        <v>742.9327355095221</v>
      </c>
      <c r="S298" s="20">
        <f t="shared" si="65"/>
        <v>-0.86286582699369774</v>
      </c>
      <c r="T298" s="19">
        <f t="shared" si="66"/>
        <v>386774.57556081517</v>
      </c>
      <c r="U298" s="19">
        <f t="shared" si="70"/>
        <v>206385.15853214686</v>
      </c>
      <c r="V298" s="19">
        <f t="shared" si="71"/>
        <v>-86774.575560813595</v>
      </c>
      <c r="W298" s="14">
        <v>296</v>
      </c>
      <c r="X298" s="15">
        <f t="shared" si="67"/>
        <v>12</v>
      </c>
      <c r="Y298" s="30"/>
    </row>
    <row r="299" spans="1:25" x14ac:dyDescent="0.25">
      <c r="A299" s="19">
        <f t="shared" si="72"/>
        <v>992256.79650279577</v>
      </c>
      <c r="B299" s="19">
        <f>IF(A299 &gt; 0,A299*Mortgage!$B$4/12,0)</f>
        <v>4134.4033187616487</v>
      </c>
      <c r="C299" s="19">
        <f>IF(B299 &gt; 0,Mortgage!$B$14-B299,0)</f>
        <v>-2523.938449725234</v>
      </c>
      <c r="D299" s="20">
        <f>IF(B299&gt;0,IF(Mortgage!$G$2 = "n", 0,Mortgage!$G$3-Mortgage!$B$19),0)</f>
        <v>-1550.4648690364145</v>
      </c>
      <c r="E299" s="20">
        <f t="shared" si="60"/>
        <v>60.000000000000227</v>
      </c>
      <c r="F299" s="20">
        <f t="shared" si="61"/>
        <v>-4074.4033187616487</v>
      </c>
      <c r="G299" s="19">
        <f t="shared" si="62"/>
        <v>996331.1998215575</v>
      </c>
      <c r="H299" s="19">
        <f t="shared" si="68"/>
        <v>714151.19982155308</v>
      </c>
      <c r="I299" s="19">
        <f t="shared" si="69"/>
        <v>-696331.19982155308</v>
      </c>
      <c r="J299" s="14">
        <v>297</v>
      </c>
      <c r="K299" s="15">
        <f t="shared" si="63"/>
        <v>25</v>
      </c>
      <c r="L299" s="31"/>
      <c r="N299" s="19">
        <f t="shared" si="73"/>
        <v>386774.57556081517</v>
      </c>
      <c r="O299" s="19">
        <f>IF(N299&gt;0,N299*Mortgage!$B$4/26,0)</f>
        <v>743.79726069387539</v>
      </c>
      <c r="P299" s="19">
        <f>IF(O299&gt;0,Mortgage!$B$38-O299,0)</f>
        <v>-0.86452518435328329</v>
      </c>
      <c r="Q299" s="20">
        <f>IF(P299&gt;0,IF(Mortgage!$G$2 = "n", 0,Mortgage!$G$4-Mortgage!$B$38),0)</f>
        <v>0</v>
      </c>
      <c r="R299" s="20">
        <f t="shared" si="64"/>
        <v>742.9327355095221</v>
      </c>
      <c r="S299" s="20">
        <f t="shared" si="65"/>
        <v>-0.86452518435328329</v>
      </c>
      <c r="T299" s="19">
        <f t="shared" si="66"/>
        <v>386775.44008599949</v>
      </c>
      <c r="U299" s="19">
        <f t="shared" si="70"/>
        <v>207128.95579284074</v>
      </c>
      <c r="V299" s="19">
        <f t="shared" si="71"/>
        <v>-86775.440085997951</v>
      </c>
      <c r="W299" s="14">
        <v>297</v>
      </c>
      <c r="X299" s="15">
        <f t="shared" si="67"/>
        <v>12</v>
      </c>
      <c r="Y299" s="30"/>
    </row>
    <row r="300" spans="1:25" x14ac:dyDescent="0.25">
      <c r="A300" s="19">
        <f t="shared" si="72"/>
        <v>996331.1998215575</v>
      </c>
      <c r="B300" s="19">
        <f>IF(A300 &gt; 0,A300*Mortgage!$B$4/12,0)</f>
        <v>4151.37999925649</v>
      </c>
      <c r="C300" s="19">
        <f>IF(B300 &gt; 0,Mortgage!$B$14-B300,0)</f>
        <v>-2540.9151302200753</v>
      </c>
      <c r="D300" s="20">
        <f>IF(B300&gt;0,IF(Mortgage!$G$2 = "n", 0,Mortgage!$G$3-Mortgage!$B$19),0)</f>
        <v>-1550.4648690364145</v>
      </c>
      <c r="E300" s="20">
        <f t="shared" si="60"/>
        <v>60.000000000000227</v>
      </c>
      <c r="F300" s="20">
        <f t="shared" si="61"/>
        <v>-4091.37999925649</v>
      </c>
      <c r="G300" s="19">
        <f t="shared" si="62"/>
        <v>1000422.5798208141</v>
      </c>
      <c r="H300" s="19">
        <f t="shared" si="68"/>
        <v>718302.57982080954</v>
      </c>
      <c r="I300" s="19">
        <f t="shared" si="69"/>
        <v>-700422.57982080954</v>
      </c>
      <c r="J300" s="14">
        <v>298</v>
      </c>
      <c r="K300" s="15">
        <f t="shared" si="63"/>
        <v>25</v>
      </c>
      <c r="L300" s="31"/>
      <c r="N300" s="19">
        <f t="shared" si="73"/>
        <v>386775.44008599949</v>
      </c>
      <c r="O300" s="19">
        <f>IF(N300&gt;0,N300*Mortgage!$B$4/26,0)</f>
        <v>743.79892324230673</v>
      </c>
      <c r="P300" s="19">
        <f>IF(O300&gt;0,Mortgage!$B$38-O300,0)</f>
        <v>-0.86618773278462413</v>
      </c>
      <c r="Q300" s="20">
        <f>IF(P300&gt;0,IF(Mortgage!$G$2 = "n", 0,Mortgage!$G$4-Mortgage!$B$38),0)</f>
        <v>0</v>
      </c>
      <c r="R300" s="20">
        <f t="shared" si="64"/>
        <v>742.9327355095221</v>
      </c>
      <c r="S300" s="20">
        <f t="shared" si="65"/>
        <v>-0.86618773278462413</v>
      </c>
      <c r="T300" s="19">
        <f t="shared" si="66"/>
        <v>386776.30627373228</v>
      </c>
      <c r="U300" s="19">
        <f t="shared" si="70"/>
        <v>207872.75471608306</v>
      </c>
      <c r="V300" s="19">
        <f t="shared" si="71"/>
        <v>-86776.306273730734</v>
      </c>
      <c r="W300" s="14">
        <v>298</v>
      </c>
      <c r="X300" s="15">
        <f t="shared" si="67"/>
        <v>12</v>
      </c>
      <c r="Y300" s="30"/>
    </row>
    <row r="301" spans="1:25" x14ac:dyDescent="0.25">
      <c r="A301" s="19">
        <f t="shared" si="72"/>
        <v>1000422.5798208141</v>
      </c>
      <c r="B301" s="19">
        <f>IF(A301 &gt; 0,A301*Mortgage!$B$4/12,0)</f>
        <v>4168.4274159200586</v>
      </c>
      <c r="C301" s="19">
        <f>IF(B301 &gt; 0,Mortgage!$B$14-B301,0)</f>
        <v>-2557.9625468836439</v>
      </c>
      <c r="D301" s="20">
        <f>IF(B301&gt;0,IF(Mortgage!$G$2 = "n", 0,Mortgage!$G$3-Mortgage!$B$19),0)</f>
        <v>-1550.4648690364145</v>
      </c>
      <c r="E301" s="20">
        <f t="shared" si="60"/>
        <v>60.000000000000227</v>
      </c>
      <c r="F301" s="20">
        <f t="shared" si="61"/>
        <v>-4108.4274159200586</v>
      </c>
      <c r="G301" s="19">
        <f t="shared" si="62"/>
        <v>1004531.0072367341</v>
      </c>
      <c r="H301" s="19">
        <f t="shared" si="68"/>
        <v>722471.00723672961</v>
      </c>
      <c r="I301" s="19">
        <f t="shared" si="69"/>
        <v>-704531.00723672961</v>
      </c>
      <c r="J301" s="14">
        <v>299</v>
      </c>
      <c r="K301" s="15">
        <f t="shared" si="63"/>
        <v>25</v>
      </c>
      <c r="L301" s="31"/>
      <c r="N301" s="19">
        <f t="shared" si="73"/>
        <v>386776.30627373228</v>
      </c>
      <c r="O301" s="19">
        <f>IF(N301&gt;0,N301*Mortgage!$B$4/26,0)</f>
        <v>743.80058898794664</v>
      </c>
      <c r="P301" s="19">
        <f>IF(O301&gt;0,Mortgage!$B$38-O301,0)</f>
        <v>-0.86785347842453575</v>
      </c>
      <c r="Q301" s="20">
        <f>IF(P301&gt;0,IF(Mortgage!$G$2 = "n", 0,Mortgage!$G$4-Mortgage!$B$38),0)</f>
        <v>0</v>
      </c>
      <c r="R301" s="20">
        <f t="shared" si="64"/>
        <v>742.9327355095221</v>
      </c>
      <c r="S301" s="20">
        <f t="shared" si="65"/>
        <v>-0.86785347842453575</v>
      </c>
      <c r="T301" s="19">
        <f t="shared" si="66"/>
        <v>386777.17412721069</v>
      </c>
      <c r="U301" s="19">
        <f t="shared" si="70"/>
        <v>208616.555305071</v>
      </c>
      <c r="V301" s="19">
        <f t="shared" si="71"/>
        <v>-86777.17412720916</v>
      </c>
      <c r="W301" s="14">
        <v>299</v>
      </c>
      <c r="X301" s="15">
        <f t="shared" si="67"/>
        <v>12</v>
      </c>
      <c r="Y301" s="30"/>
    </row>
    <row r="302" spans="1:25" x14ac:dyDescent="0.25">
      <c r="A302" s="19">
        <f t="shared" si="72"/>
        <v>1004531.0072367341</v>
      </c>
      <c r="B302" s="19">
        <f>IF(A302 &gt; 0,A302*Mortgage!$B$4/12,0)</f>
        <v>4185.5458634863926</v>
      </c>
      <c r="C302" s="19">
        <f>IF(B302 &gt; 0,Mortgage!$B$14-B302,0)</f>
        <v>-2575.0809944499779</v>
      </c>
      <c r="D302" s="20">
        <f>IF(B302&gt;0,IF(Mortgage!$G$2 = "n", 0,Mortgage!$G$3-Mortgage!$B$19),0)</f>
        <v>-1550.4648690364145</v>
      </c>
      <c r="E302" s="20">
        <f t="shared" si="60"/>
        <v>60.000000000000227</v>
      </c>
      <c r="F302" s="20">
        <f t="shared" si="61"/>
        <v>-4125.5458634863926</v>
      </c>
      <c r="G302" s="19">
        <f t="shared" si="62"/>
        <v>1008656.5531002206</v>
      </c>
      <c r="H302" s="19">
        <f t="shared" si="68"/>
        <v>726656.55310021597</v>
      </c>
      <c r="I302" s="19">
        <f t="shared" si="69"/>
        <v>-708656.55310021597</v>
      </c>
      <c r="J302" s="14">
        <v>300</v>
      </c>
      <c r="K302" s="15">
        <f t="shared" si="63"/>
        <v>25</v>
      </c>
      <c r="L302" s="31"/>
      <c r="N302" s="19">
        <f t="shared" si="73"/>
        <v>386777.17412721069</v>
      </c>
      <c r="O302" s="19">
        <f>IF(N302&gt;0,N302*Mortgage!$B$4/26,0)</f>
        <v>743.80225793694365</v>
      </c>
      <c r="P302" s="19">
        <f>IF(O302&gt;0,Mortgage!$B$38-O302,0)</f>
        <v>-0.8695224274215434</v>
      </c>
      <c r="Q302" s="20">
        <f>IF(P302&gt;0,IF(Mortgage!$G$2 = "n", 0,Mortgage!$G$4-Mortgage!$B$38),0)</f>
        <v>0</v>
      </c>
      <c r="R302" s="20">
        <f t="shared" si="64"/>
        <v>742.9327355095221</v>
      </c>
      <c r="S302" s="20">
        <f t="shared" si="65"/>
        <v>-0.8695224274215434</v>
      </c>
      <c r="T302" s="19">
        <f t="shared" si="66"/>
        <v>386778.04364963813</v>
      </c>
      <c r="U302" s="19">
        <f t="shared" si="70"/>
        <v>209360.35756300794</v>
      </c>
      <c r="V302" s="19">
        <f t="shared" si="71"/>
        <v>-86778.043649636587</v>
      </c>
      <c r="W302" s="14">
        <v>300</v>
      </c>
      <c r="X302" s="15">
        <f t="shared" si="67"/>
        <v>12</v>
      </c>
      <c r="Y302" s="31"/>
    </row>
    <row r="303" spans="1:25" x14ac:dyDescent="0.25">
      <c r="A303" s="19">
        <f t="shared" si="72"/>
        <v>1008656.5531002206</v>
      </c>
      <c r="B303" s="19">
        <f>IF(A303 &gt; 0,A303*Mortgage!$B$4/12,0)</f>
        <v>4202.7356379175862</v>
      </c>
      <c r="C303" s="19">
        <f>IF(B303 &gt; 0,Mortgage!$B$14-B303,0)</f>
        <v>-2592.2707688811715</v>
      </c>
      <c r="D303" s="20">
        <f>IF(B303&gt;0,IF(Mortgage!$G$2 = "n", 0,Mortgage!$G$3-Mortgage!$B$19),0)</f>
        <v>-1550.4648690364145</v>
      </c>
      <c r="E303" s="20">
        <f t="shared" si="60"/>
        <v>60.000000000000227</v>
      </c>
      <c r="F303" s="20">
        <f t="shared" si="61"/>
        <v>-4142.7356379175862</v>
      </c>
      <c r="G303" s="19">
        <f t="shared" si="62"/>
        <v>1012799.2887381383</v>
      </c>
      <c r="H303" s="19">
        <f t="shared" si="68"/>
        <v>730859.2887381335</v>
      </c>
      <c r="I303" s="19">
        <f t="shared" si="69"/>
        <v>-712799.2887381335</v>
      </c>
      <c r="J303" s="14">
        <v>301</v>
      </c>
      <c r="K303" s="15">
        <f t="shared" si="63"/>
        <v>26</v>
      </c>
      <c r="L303" s="30"/>
      <c r="N303" s="19">
        <f t="shared" si="73"/>
        <v>386778.04364963813</v>
      </c>
      <c r="O303" s="19">
        <f>IF(N303&gt;0,N303*Mortgage!$B$4/26,0)</f>
        <v>743.80393009545799</v>
      </c>
      <c r="P303" s="19">
        <f>IF(O303&gt;0,Mortgage!$B$38-O303,0)</f>
        <v>-0.87119458593588206</v>
      </c>
      <c r="Q303" s="20">
        <f>IF(P303&gt;0,IF(Mortgage!$G$2 = "n", 0,Mortgage!$G$4-Mortgage!$B$38),0)</f>
        <v>0</v>
      </c>
      <c r="R303" s="20">
        <f t="shared" si="64"/>
        <v>742.9327355095221</v>
      </c>
      <c r="S303" s="20">
        <f t="shared" si="65"/>
        <v>-0.87119458593588206</v>
      </c>
      <c r="T303" s="19">
        <f t="shared" si="66"/>
        <v>386778.91484422405</v>
      </c>
      <c r="U303" s="19">
        <f t="shared" si="70"/>
        <v>210104.1614931034</v>
      </c>
      <c r="V303" s="19">
        <f t="shared" si="71"/>
        <v>-86778.914844222527</v>
      </c>
      <c r="W303" s="14">
        <v>301</v>
      </c>
      <c r="X303" s="15">
        <f t="shared" si="67"/>
        <v>12</v>
      </c>
      <c r="Y303" s="31"/>
    </row>
    <row r="304" spans="1:25" x14ac:dyDescent="0.25">
      <c r="A304" s="19">
        <f t="shared" si="72"/>
        <v>1012799.2887381383</v>
      </c>
      <c r="B304" s="19">
        <f>IF(A304 &gt; 0,A304*Mortgage!$B$4/12,0)</f>
        <v>4219.9970364089095</v>
      </c>
      <c r="C304" s="19">
        <f>IF(B304 &gt; 0,Mortgage!$B$14-B304,0)</f>
        <v>-2609.5321673724948</v>
      </c>
      <c r="D304" s="20">
        <f>IF(B304&gt;0,IF(Mortgage!$G$2 = "n", 0,Mortgage!$G$3-Mortgage!$B$19),0)</f>
        <v>-1550.4648690364145</v>
      </c>
      <c r="E304" s="20">
        <f t="shared" si="60"/>
        <v>60.000000000000227</v>
      </c>
      <c r="F304" s="20">
        <f t="shared" si="61"/>
        <v>-4159.9970364089095</v>
      </c>
      <c r="G304" s="19">
        <f t="shared" si="62"/>
        <v>1016959.2857745473</v>
      </c>
      <c r="H304" s="19">
        <f t="shared" si="68"/>
        <v>735079.28577454237</v>
      </c>
      <c r="I304" s="19">
        <f t="shared" si="69"/>
        <v>-716959.28577454237</v>
      </c>
      <c r="J304" s="14">
        <v>302</v>
      </c>
      <c r="K304" s="15">
        <f t="shared" si="63"/>
        <v>26</v>
      </c>
      <c r="L304" s="30"/>
      <c r="N304" s="19">
        <f t="shared" si="73"/>
        <v>386778.91484422405</v>
      </c>
      <c r="O304" s="19">
        <f>IF(N304&gt;0,N304*Mortgage!$B$4/26,0)</f>
        <v>743.8056054696616</v>
      </c>
      <c r="P304" s="19">
        <f>IF(O304&gt;0,Mortgage!$B$38-O304,0)</f>
        <v>-0.87286996013949647</v>
      </c>
      <c r="Q304" s="20">
        <f>IF(P304&gt;0,IF(Mortgage!$G$2 = "n", 0,Mortgage!$G$4-Mortgage!$B$38),0)</f>
        <v>0</v>
      </c>
      <c r="R304" s="20">
        <f t="shared" si="64"/>
        <v>742.9327355095221</v>
      </c>
      <c r="S304" s="20">
        <f t="shared" si="65"/>
        <v>-0.87286996013949647</v>
      </c>
      <c r="T304" s="19">
        <f t="shared" si="66"/>
        <v>386779.7877141842</v>
      </c>
      <c r="U304" s="19">
        <f t="shared" si="70"/>
        <v>210847.96709857305</v>
      </c>
      <c r="V304" s="19">
        <f t="shared" si="71"/>
        <v>-86779.787714182661</v>
      </c>
      <c r="W304" s="14">
        <v>302</v>
      </c>
      <c r="X304" s="15">
        <f t="shared" si="67"/>
        <v>12</v>
      </c>
      <c r="Y304" s="31"/>
    </row>
    <row r="305" spans="1:25" x14ac:dyDescent="0.25">
      <c r="A305" s="19">
        <f t="shared" si="72"/>
        <v>1016959.2857745473</v>
      </c>
      <c r="B305" s="19">
        <f>IF(A305 &gt; 0,A305*Mortgage!$B$4/12,0)</f>
        <v>4237.3303573939475</v>
      </c>
      <c r="C305" s="19">
        <f>IF(B305 &gt; 0,Mortgage!$B$14-B305,0)</f>
        <v>-2626.8654883575327</v>
      </c>
      <c r="D305" s="20">
        <f>IF(B305&gt;0,IF(Mortgage!$G$2 = "n", 0,Mortgage!$G$3-Mortgage!$B$19),0)</f>
        <v>-1550.4648690364145</v>
      </c>
      <c r="E305" s="20">
        <f t="shared" si="60"/>
        <v>60.000000000000227</v>
      </c>
      <c r="F305" s="20">
        <f t="shared" si="61"/>
        <v>-4177.3303573939475</v>
      </c>
      <c r="G305" s="19">
        <f t="shared" si="62"/>
        <v>1021136.6161319412</v>
      </c>
      <c r="H305" s="19">
        <f t="shared" si="68"/>
        <v>739316.61613193632</v>
      </c>
      <c r="I305" s="19">
        <f t="shared" si="69"/>
        <v>-721136.61613193632</v>
      </c>
      <c r="J305" s="14">
        <v>303</v>
      </c>
      <c r="K305" s="15">
        <f t="shared" si="63"/>
        <v>26</v>
      </c>
      <c r="L305" s="30"/>
      <c r="N305" s="19">
        <f t="shared" si="73"/>
        <v>386779.7877141842</v>
      </c>
      <c r="O305" s="19">
        <f>IF(N305&gt;0,N305*Mortgage!$B$4/26,0)</f>
        <v>743.80728406573883</v>
      </c>
      <c r="P305" s="19">
        <f>IF(O305&gt;0,Mortgage!$B$38-O305,0)</f>
        <v>-0.87454855621672323</v>
      </c>
      <c r="Q305" s="20">
        <f>IF(P305&gt;0,IF(Mortgage!$G$2 = "n", 0,Mortgage!$G$4-Mortgage!$B$38),0)</f>
        <v>0</v>
      </c>
      <c r="R305" s="20">
        <f t="shared" si="64"/>
        <v>742.9327355095221</v>
      </c>
      <c r="S305" s="20">
        <f t="shared" si="65"/>
        <v>-0.87454855621672323</v>
      </c>
      <c r="T305" s="19">
        <f t="shared" si="66"/>
        <v>386780.66226274043</v>
      </c>
      <c r="U305" s="19">
        <f t="shared" si="70"/>
        <v>211591.77438263877</v>
      </c>
      <c r="V305" s="19">
        <f t="shared" si="71"/>
        <v>-86780.662262738872</v>
      </c>
      <c r="W305" s="14">
        <v>303</v>
      </c>
      <c r="X305" s="15">
        <f t="shared" si="67"/>
        <v>12</v>
      </c>
      <c r="Y305" s="31"/>
    </row>
    <row r="306" spans="1:25" x14ac:dyDescent="0.25">
      <c r="A306" s="19">
        <f t="shared" si="72"/>
        <v>1021136.6161319412</v>
      </c>
      <c r="B306" s="19">
        <f>IF(A306 &gt; 0,A306*Mortgage!$B$4/12,0)</f>
        <v>4254.7359005497556</v>
      </c>
      <c r="C306" s="19">
        <f>IF(B306 &gt; 0,Mortgage!$B$14-B306,0)</f>
        <v>-2644.2710315133409</v>
      </c>
      <c r="D306" s="20">
        <f>IF(B306&gt;0,IF(Mortgage!$G$2 = "n", 0,Mortgage!$G$3-Mortgage!$B$19),0)</f>
        <v>-1550.4648690364145</v>
      </c>
      <c r="E306" s="20">
        <f t="shared" si="60"/>
        <v>60.000000000000227</v>
      </c>
      <c r="F306" s="20">
        <f t="shared" si="61"/>
        <v>-4194.7359005497556</v>
      </c>
      <c r="G306" s="19">
        <f t="shared" si="62"/>
        <v>1025331.352032491</v>
      </c>
      <c r="H306" s="19">
        <f t="shared" si="68"/>
        <v>743571.35203248612</v>
      </c>
      <c r="I306" s="19">
        <f t="shared" si="69"/>
        <v>-725331.35203248612</v>
      </c>
      <c r="J306" s="14">
        <v>304</v>
      </c>
      <c r="K306" s="15">
        <f t="shared" si="63"/>
        <v>26</v>
      </c>
      <c r="L306" s="30"/>
      <c r="N306" s="19">
        <f t="shared" si="73"/>
        <v>386780.66226274043</v>
      </c>
      <c r="O306" s="19">
        <f>IF(N306&gt;0,N306*Mortgage!$B$4/26,0)</f>
        <v>743.80896588988549</v>
      </c>
      <c r="P306" s="19">
        <f>IF(O306&gt;0,Mortgage!$B$38-O306,0)</f>
        <v>-0.8762303803633813</v>
      </c>
      <c r="Q306" s="20">
        <f>IF(P306&gt;0,IF(Mortgage!$G$2 = "n", 0,Mortgage!$G$4-Mortgage!$B$38),0)</f>
        <v>0</v>
      </c>
      <c r="R306" s="20">
        <f t="shared" si="64"/>
        <v>742.9327355095221</v>
      </c>
      <c r="S306" s="20">
        <f t="shared" si="65"/>
        <v>-0.8762303803633813</v>
      </c>
      <c r="T306" s="19">
        <f t="shared" si="66"/>
        <v>386781.53849312081</v>
      </c>
      <c r="U306" s="19">
        <f t="shared" si="70"/>
        <v>212335.58334852866</v>
      </c>
      <c r="V306" s="19">
        <f t="shared" si="71"/>
        <v>-86781.538493119238</v>
      </c>
      <c r="W306" s="14">
        <v>304</v>
      </c>
      <c r="X306" s="15">
        <f t="shared" si="67"/>
        <v>12</v>
      </c>
      <c r="Y306" s="31"/>
    </row>
    <row r="307" spans="1:25" x14ac:dyDescent="0.25">
      <c r="A307" s="19">
        <f t="shared" si="72"/>
        <v>1025331.352032491</v>
      </c>
      <c r="B307" s="19">
        <f>IF(A307 &gt; 0,A307*Mortgage!$B$4/12,0)</f>
        <v>4272.2139668020463</v>
      </c>
      <c r="C307" s="19">
        <f>IF(B307 &gt; 0,Mortgage!$B$14-B307,0)</f>
        <v>-2661.7490977656316</v>
      </c>
      <c r="D307" s="20">
        <f>IF(B307&gt;0,IF(Mortgage!$G$2 = "n", 0,Mortgage!$G$3-Mortgage!$B$19),0)</f>
        <v>-1550.4648690364145</v>
      </c>
      <c r="E307" s="20">
        <f t="shared" si="60"/>
        <v>60.000000000000227</v>
      </c>
      <c r="F307" s="20">
        <f t="shared" si="61"/>
        <v>-4212.2139668020463</v>
      </c>
      <c r="G307" s="19">
        <f t="shared" si="62"/>
        <v>1029543.5659992931</v>
      </c>
      <c r="H307" s="19">
        <f t="shared" si="68"/>
        <v>747843.56599928811</v>
      </c>
      <c r="I307" s="19">
        <f t="shared" si="69"/>
        <v>-729543.56599928811</v>
      </c>
      <c r="J307" s="14">
        <v>305</v>
      </c>
      <c r="K307" s="15">
        <f t="shared" si="63"/>
        <v>26</v>
      </c>
      <c r="L307" s="30"/>
      <c r="N307" s="19">
        <f t="shared" si="73"/>
        <v>386781.53849312081</v>
      </c>
      <c r="O307" s="19">
        <f>IF(N307&gt;0,N307*Mortgage!$B$4/26,0)</f>
        <v>743.81065094830933</v>
      </c>
      <c r="P307" s="19">
        <f>IF(O307&gt;0,Mortgage!$B$38-O307,0)</f>
        <v>-0.87791543878722678</v>
      </c>
      <c r="Q307" s="20">
        <f>IF(P307&gt;0,IF(Mortgage!$G$2 = "n", 0,Mortgage!$G$4-Mortgage!$B$38),0)</f>
        <v>0</v>
      </c>
      <c r="R307" s="20">
        <f t="shared" si="64"/>
        <v>742.9327355095221</v>
      </c>
      <c r="S307" s="20">
        <f t="shared" si="65"/>
        <v>-0.87791543878722678</v>
      </c>
      <c r="T307" s="19">
        <f t="shared" si="66"/>
        <v>386782.4164085596</v>
      </c>
      <c r="U307" s="19">
        <f t="shared" si="70"/>
        <v>213079.39399947698</v>
      </c>
      <c r="V307" s="19">
        <f t="shared" si="71"/>
        <v>-86782.416408558027</v>
      </c>
      <c r="W307" s="14">
        <v>305</v>
      </c>
      <c r="X307" s="15">
        <f t="shared" si="67"/>
        <v>12</v>
      </c>
      <c r="Y307" s="31"/>
    </row>
    <row r="308" spans="1:25" x14ac:dyDescent="0.25">
      <c r="A308" s="19">
        <f t="shared" si="72"/>
        <v>1029543.5659992931</v>
      </c>
      <c r="B308" s="19">
        <f>IF(A308 &gt; 0,A308*Mortgage!$B$4/12,0)</f>
        <v>4289.7648583303881</v>
      </c>
      <c r="C308" s="19">
        <f>IF(B308 &gt; 0,Mortgage!$B$14-B308,0)</f>
        <v>-2679.2999892939733</v>
      </c>
      <c r="D308" s="20">
        <f>IF(B308&gt;0,IF(Mortgage!$G$2 = "n", 0,Mortgage!$G$3-Mortgage!$B$19),0)</f>
        <v>-1550.4648690364145</v>
      </c>
      <c r="E308" s="20">
        <f t="shared" si="60"/>
        <v>60.000000000000227</v>
      </c>
      <c r="F308" s="20">
        <f t="shared" si="61"/>
        <v>-4229.7648583303881</v>
      </c>
      <c r="G308" s="19">
        <f t="shared" si="62"/>
        <v>1033773.3308576236</v>
      </c>
      <c r="H308" s="19">
        <f t="shared" si="68"/>
        <v>752133.33085761848</v>
      </c>
      <c r="I308" s="19">
        <f t="shared" si="69"/>
        <v>-733773.33085761848</v>
      </c>
      <c r="J308" s="14">
        <v>306</v>
      </c>
      <c r="K308" s="15">
        <f t="shared" si="63"/>
        <v>26</v>
      </c>
      <c r="L308" s="30"/>
      <c r="N308" s="19">
        <f t="shared" si="73"/>
        <v>386782.4164085596</v>
      </c>
      <c r="O308" s="19">
        <f>IF(N308&gt;0,N308*Mortgage!$B$4/26,0)</f>
        <v>743.81233924722994</v>
      </c>
      <c r="P308" s="19">
        <f>IF(O308&gt;0,Mortgage!$B$38-O308,0)</f>
        <v>-0.87960373770783917</v>
      </c>
      <c r="Q308" s="20">
        <f>IF(P308&gt;0,IF(Mortgage!$G$2 = "n", 0,Mortgage!$G$4-Mortgage!$B$38),0)</f>
        <v>0</v>
      </c>
      <c r="R308" s="20">
        <f t="shared" si="64"/>
        <v>742.9327355095221</v>
      </c>
      <c r="S308" s="20">
        <f t="shared" si="65"/>
        <v>-0.87960373770783917</v>
      </c>
      <c r="T308" s="19">
        <f t="shared" si="66"/>
        <v>386783.29601229733</v>
      </c>
      <c r="U308" s="19">
        <f t="shared" si="70"/>
        <v>213823.20633872421</v>
      </c>
      <c r="V308" s="19">
        <f t="shared" si="71"/>
        <v>-86783.29601229573</v>
      </c>
      <c r="W308" s="14">
        <v>306</v>
      </c>
      <c r="X308" s="15">
        <f t="shared" si="67"/>
        <v>12</v>
      </c>
      <c r="Y308" s="31"/>
    </row>
    <row r="309" spans="1:25" x14ac:dyDescent="0.25">
      <c r="A309" s="19">
        <f t="shared" si="72"/>
        <v>1033773.3308576236</v>
      </c>
      <c r="B309" s="19">
        <f>IF(A309 &gt; 0,A309*Mortgage!$B$4/12,0)</f>
        <v>4307.3888785734316</v>
      </c>
      <c r="C309" s="19">
        <f>IF(B309 &gt; 0,Mortgage!$B$14-B309,0)</f>
        <v>-2696.9240095370169</v>
      </c>
      <c r="D309" s="20">
        <f>IF(B309&gt;0,IF(Mortgage!$G$2 = "n", 0,Mortgage!$G$3-Mortgage!$B$19),0)</f>
        <v>-1550.4648690364145</v>
      </c>
      <c r="E309" s="20">
        <f t="shared" si="60"/>
        <v>60.000000000000227</v>
      </c>
      <c r="F309" s="20">
        <f t="shared" si="61"/>
        <v>-4247.3888785734316</v>
      </c>
      <c r="G309" s="19">
        <f t="shared" si="62"/>
        <v>1038020.719736197</v>
      </c>
      <c r="H309" s="19">
        <f t="shared" si="68"/>
        <v>756440.71973619191</v>
      </c>
      <c r="I309" s="19">
        <f t="shared" si="69"/>
        <v>-738020.71973619191</v>
      </c>
      <c r="J309" s="14">
        <v>307</v>
      </c>
      <c r="K309" s="15">
        <f t="shared" si="63"/>
        <v>26</v>
      </c>
      <c r="L309" s="31"/>
      <c r="N309" s="19">
        <f t="shared" si="73"/>
        <v>386783.29601229733</v>
      </c>
      <c r="O309" s="19">
        <f>IF(N309&gt;0,N309*Mortgage!$B$4/26,0)</f>
        <v>743.81403079287952</v>
      </c>
      <c r="P309" s="19">
        <f>IF(O309&gt;0,Mortgage!$B$38-O309,0)</f>
        <v>-0.88129528335741725</v>
      </c>
      <c r="Q309" s="20">
        <f>IF(P309&gt;0,IF(Mortgage!$G$2 = "n", 0,Mortgage!$G$4-Mortgage!$B$38),0)</f>
        <v>0</v>
      </c>
      <c r="R309" s="20">
        <f t="shared" si="64"/>
        <v>742.9327355095221</v>
      </c>
      <c r="S309" s="20">
        <f t="shared" si="65"/>
        <v>-0.88129528335741725</v>
      </c>
      <c r="T309" s="19">
        <f t="shared" si="66"/>
        <v>386784.17730758071</v>
      </c>
      <c r="U309" s="19">
        <f t="shared" si="70"/>
        <v>214567.02036951709</v>
      </c>
      <c r="V309" s="19">
        <f t="shared" si="71"/>
        <v>-86784.177307579084</v>
      </c>
      <c r="W309" s="14">
        <v>307</v>
      </c>
      <c r="X309" s="15">
        <f t="shared" si="67"/>
        <v>12</v>
      </c>
      <c r="Y309" s="31"/>
    </row>
    <row r="310" spans="1:25" x14ac:dyDescent="0.25">
      <c r="A310" s="19">
        <f t="shared" si="72"/>
        <v>1038020.719736197</v>
      </c>
      <c r="B310" s="19">
        <f>IF(A310 &gt; 0,A310*Mortgage!$B$4/12,0)</f>
        <v>4325.0863322341547</v>
      </c>
      <c r="C310" s="19">
        <f>IF(B310 &gt; 0,Mortgage!$B$14-B310,0)</f>
        <v>-2714.62146319774</v>
      </c>
      <c r="D310" s="20">
        <f>IF(B310&gt;0,IF(Mortgage!$G$2 = "n", 0,Mortgage!$G$3-Mortgage!$B$19),0)</f>
        <v>-1550.4648690364145</v>
      </c>
      <c r="E310" s="20">
        <f t="shared" si="60"/>
        <v>60.000000000000227</v>
      </c>
      <c r="F310" s="20">
        <f t="shared" si="61"/>
        <v>-4265.0863322341547</v>
      </c>
      <c r="G310" s="19">
        <f t="shared" si="62"/>
        <v>1042285.8060684312</v>
      </c>
      <c r="H310" s="19">
        <f t="shared" si="68"/>
        <v>760765.80606842611</v>
      </c>
      <c r="I310" s="19">
        <f t="shared" si="69"/>
        <v>-742285.80606842611</v>
      </c>
      <c r="J310" s="14">
        <v>308</v>
      </c>
      <c r="K310" s="15">
        <f t="shared" si="63"/>
        <v>26</v>
      </c>
      <c r="L310" s="31"/>
      <c r="N310" s="19">
        <f t="shared" si="73"/>
        <v>386784.17730758071</v>
      </c>
      <c r="O310" s="19">
        <f>IF(N310&gt;0,N310*Mortgage!$B$4/26,0)</f>
        <v>743.8157255915014</v>
      </c>
      <c r="P310" s="19">
        <f>IF(O310&gt;0,Mortgage!$B$38-O310,0)</f>
        <v>-0.88299008197930107</v>
      </c>
      <c r="Q310" s="20">
        <f>IF(P310&gt;0,IF(Mortgage!$G$2 = "n", 0,Mortgage!$G$4-Mortgage!$B$38),0)</f>
        <v>0</v>
      </c>
      <c r="R310" s="20">
        <f t="shared" si="64"/>
        <v>742.9327355095221</v>
      </c>
      <c r="S310" s="20">
        <f t="shared" si="65"/>
        <v>-0.88299008197930107</v>
      </c>
      <c r="T310" s="19">
        <f t="shared" si="66"/>
        <v>386785.06029766268</v>
      </c>
      <c r="U310" s="19">
        <f t="shared" si="70"/>
        <v>215310.83609510859</v>
      </c>
      <c r="V310" s="19">
        <f t="shared" si="71"/>
        <v>-86785.060297661068</v>
      </c>
      <c r="W310" s="14">
        <v>308</v>
      </c>
      <c r="X310" s="15">
        <f t="shared" si="67"/>
        <v>12</v>
      </c>
      <c r="Y310" s="31"/>
    </row>
    <row r="311" spans="1:25" x14ac:dyDescent="0.25">
      <c r="A311" s="19">
        <f t="shared" si="72"/>
        <v>1042285.8060684312</v>
      </c>
      <c r="B311" s="19">
        <f>IF(A311 &gt; 0,A311*Mortgage!$B$4/12,0)</f>
        <v>4342.8575252851306</v>
      </c>
      <c r="C311" s="19">
        <f>IF(B311 &gt; 0,Mortgage!$B$14-B311,0)</f>
        <v>-2732.3926562487159</v>
      </c>
      <c r="D311" s="20">
        <f>IF(B311&gt;0,IF(Mortgage!$G$2 = "n", 0,Mortgage!$G$3-Mortgage!$B$19),0)</f>
        <v>-1550.4648690364145</v>
      </c>
      <c r="E311" s="20">
        <f t="shared" si="60"/>
        <v>60.000000000000227</v>
      </c>
      <c r="F311" s="20">
        <f t="shared" si="61"/>
        <v>-4282.8575252851306</v>
      </c>
      <c r="G311" s="19">
        <f t="shared" si="62"/>
        <v>1046568.6635937165</v>
      </c>
      <c r="H311" s="19">
        <f t="shared" si="68"/>
        <v>765108.66359371122</v>
      </c>
      <c r="I311" s="19">
        <f t="shared" si="69"/>
        <v>-746568.66359371122</v>
      </c>
      <c r="J311" s="14">
        <v>309</v>
      </c>
      <c r="K311" s="15">
        <f t="shared" si="63"/>
        <v>26</v>
      </c>
      <c r="L311" s="31"/>
      <c r="N311" s="19">
        <f t="shared" si="73"/>
        <v>386785.06029766268</v>
      </c>
      <c r="O311" s="19">
        <f>IF(N311&gt;0,N311*Mortgage!$B$4/26,0)</f>
        <v>743.81742364935133</v>
      </c>
      <c r="P311" s="19">
        <f>IF(O311&gt;0,Mortgage!$B$38-O311,0)</f>
        <v>-0.88468813982922256</v>
      </c>
      <c r="Q311" s="20">
        <f>IF(P311&gt;0,IF(Mortgage!$G$2 = "n", 0,Mortgage!$G$4-Mortgage!$B$38),0)</f>
        <v>0</v>
      </c>
      <c r="R311" s="20">
        <f t="shared" si="64"/>
        <v>742.9327355095221</v>
      </c>
      <c r="S311" s="20">
        <f t="shared" si="65"/>
        <v>-0.88468813982922256</v>
      </c>
      <c r="T311" s="19">
        <f t="shared" si="66"/>
        <v>386785.94498580252</v>
      </c>
      <c r="U311" s="19">
        <f t="shared" si="70"/>
        <v>216054.65351875796</v>
      </c>
      <c r="V311" s="19">
        <f t="shared" si="71"/>
        <v>-86785.944985800903</v>
      </c>
      <c r="W311" s="14">
        <v>309</v>
      </c>
      <c r="X311" s="15">
        <f t="shared" si="67"/>
        <v>12</v>
      </c>
      <c r="Y311" s="31"/>
    </row>
    <row r="312" spans="1:25" x14ac:dyDescent="0.25">
      <c r="A312" s="19">
        <f t="shared" si="72"/>
        <v>1046568.6635937165</v>
      </c>
      <c r="B312" s="19">
        <f>IF(A312 &gt; 0,A312*Mortgage!$B$4/12,0)</f>
        <v>4360.7027649738184</v>
      </c>
      <c r="C312" s="19">
        <f>IF(B312 &gt; 0,Mortgage!$B$14-B312,0)</f>
        <v>-2750.2378959374037</v>
      </c>
      <c r="D312" s="20">
        <f>IF(B312&gt;0,IF(Mortgage!$G$2 = "n", 0,Mortgage!$G$3-Mortgage!$B$19),0)</f>
        <v>-1550.4648690364145</v>
      </c>
      <c r="E312" s="20">
        <f t="shared" si="60"/>
        <v>60.000000000000227</v>
      </c>
      <c r="F312" s="20">
        <f t="shared" si="61"/>
        <v>-4300.7027649738184</v>
      </c>
      <c r="G312" s="19">
        <f t="shared" si="62"/>
        <v>1050869.3663586902</v>
      </c>
      <c r="H312" s="19">
        <f t="shared" si="68"/>
        <v>769469.36635868507</v>
      </c>
      <c r="I312" s="19">
        <f t="shared" si="69"/>
        <v>-750869.36635868507</v>
      </c>
      <c r="J312" s="14">
        <v>310</v>
      </c>
      <c r="K312" s="15">
        <f t="shared" si="63"/>
        <v>26</v>
      </c>
      <c r="L312" s="31"/>
      <c r="N312" s="19">
        <f t="shared" si="73"/>
        <v>386785.94498580252</v>
      </c>
      <c r="O312" s="19">
        <f>IF(N312&gt;0,N312*Mortgage!$B$4/26,0)</f>
        <v>743.81912497269718</v>
      </c>
      <c r="P312" s="19">
        <f>IF(O312&gt;0,Mortgage!$B$38-O312,0)</f>
        <v>-0.88638946317507816</v>
      </c>
      <c r="Q312" s="20">
        <f>IF(P312&gt;0,IF(Mortgage!$G$2 = "n", 0,Mortgage!$G$4-Mortgage!$B$38),0)</f>
        <v>0</v>
      </c>
      <c r="R312" s="20">
        <f t="shared" si="64"/>
        <v>742.9327355095221</v>
      </c>
      <c r="S312" s="20">
        <f t="shared" si="65"/>
        <v>-0.88638946317507816</v>
      </c>
      <c r="T312" s="19">
        <f t="shared" si="66"/>
        <v>386786.83137526567</v>
      </c>
      <c r="U312" s="19">
        <f t="shared" si="70"/>
        <v>216798.47264373067</v>
      </c>
      <c r="V312" s="19">
        <f t="shared" si="71"/>
        <v>-86786.831375264082</v>
      </c>
      <c r="W312" s="14">
        <v>310</v>
      </c>
      <c r="X312" s="15">
        <f t="shared" si="67"/>
        <v>12</v>
      </c>
      <c r="Y312" s="31"/>
    </row>
    <row r="313" spans="1:25" x14ac:dyDescent="0.25">
      <c r="A313" s="19">
        <f t="shared" si="72"/>
        <v>1050869.3663586902</v>
      </c>
      <c r="B313" s="19">
        <f>IF(A313 &gt; 0,A313*Mortgage!$B$4/12,0)</f>
        <v>4378.6223598278766</v>
      </c>
      <c r="C313" s="19">
        <f>IF(B313 &gt; 0,Mortgage!$B$14-B313,0)</f>
        <v>-2768.1574907914619</v>
      </c>
      <c r="D313" s="20">
        <f>IF(B313&gt;0,IF(Mortgage!$G$2 = "n", 0,Mortgage!$G$3-Mortgage!$B$19),0)</f>
        <v>-1550.4648690364145</v>
      </c>
      <c r="E313" s="20">
        <f t="shared" si="60"/>
        <v>60.000000000000227</v>
      </c>
      <c r="F313" s="20">
        <f t="shared" si="61"/>
        <v>-4318.6223598278766</v>
      </c>
      <c r="G313" s="19">
        <f t="shared" si="62"/>
        <v>1055187.9887185181</v>
      </c>
      <c r="H313" s="19">
        <f t="shared" si="68"/>
        <v>773847.98871851293</v>
      </c>
      <c r="I313" s="19">
        <f t="shared" si="69"/>
        <v>-755187.98871851293</v>
      </c>
      <c r="J313" s="14">
        <v>311</v>
      </c>
      <c r="K313" s="15">
        <f t="shared" si="63"/>
        <v>26</v>
      </c>
      <c r="L313" s="31"/>
      <c r="N313" s="19">
        <f t="shared" si="73"/>
        <v>386786.83137526567</v>
      </c>
      <c r="O313" s="19">
        <f>IF(N313&gt;0,N313*Mortgage!$B$4/26,0)</f>
        <v>743.82082956781858</v>
      </c>
      <c r="P313" s="19">
        <f>IF(O313&gt;0,Mortgage!$B$38-O313,0)</f>
        <v>-0.88809405829647403</v>
      </c>
      <c r="Q313" s="20">
        <f>IF(P313&gt;0,IF(Mortgage!$G$2 = "n", 0,Mortgage!$G$4-Mortgage!$B$38),0)</f>
        <v>0</v>
      </c>
      <c r="R313" s="20">
        <f t="shared" si="64"/>
        <v>742.9327355095221</v>
      </c>
      <c r="S313" s="20">
        <f t="shared" si="65"/>
        <v>-0.88809405829647403</v>
      </c>
      <c r="T313" s="19">
        <f t="shared" si="66"/>
        <v>386787.71946932399</v>
      </c>
      <c r="U313" s="19">
        <f t="shared" si="70"/>
        <v>217542.29347329849</v>
      </c>
      <c r="V313" s="19">
        <f t="shared" si="71"/>
        <v>-86787.719469322372</v>
      </c>
      <c r="W313" s="14">
        <v>311</v>
      </c>
      <c r="X313" s="15">
        <f t="shared" si="67"/>
        <v>12</v>
      </c>
      <c r="Y313" s="31"/>
    </row>
    <row r="314" spans="1:25" x14ac:dyDescent="0.25">
      <c r="A314" s="19">
        <f t="shared" si="72"/>
        <v>1055187.9887185181</v>
      </c>
      <c r="B314" s="19">
        <f>IF(A314 &gt; 0,A314*Mortgage!$B$4/12,0)</f>
        <v>4396.6166196604927</v>
      </c>
      <c r="C314" s="19">
        <f>IF(B314 &gt; 0,Mortgage!$B$14-B314,0)</f>
        <v>-2786.151750624078</v>
      </c>
      <c r="D314" s="20">
        <f>IF(B314&gt;0,IF(Mortgage!$G$2 = "n", 0,Mortgage!$G$3-Mortgage!$B$19),0)</f>
        <v>-1550.4648690364145</v>
      </c>
      <c r="E314" s="20">
        <f t="shared" si="60"/>
        <v>60.000000000000227</v>
      </c>
      <c r="F314" s="20">
        <f t="shared" si="61"/>
        <v>-4336.6166196604927</v>
      </c>
      <c r="G314" s="19">
        <f t="shared" si="62"/>
        <v>1059524.6053381786</v>
      </c>
      <c r="H314" s="19">
        <f t="shared" si="68"/>
        <v>778244.60533817345</v>
      </c>
      <c r="I314" s="19">
        <f t="shared" si="69"/>
        <v>-759524.60533817345</v>
      </c>
      <c r="J314" s="14">
        <v>312</v>
      </c>
      <c r="K314" s="15">
        <f t="shared" si="63"/>
        <v>26</v>
      </c>
      <c r="L314" s="31"/>
      <c r="N314" s="19">
        <f t="shared" si="73"/>
        <v>386787.71946932399</v>
      </c>
      <c r="O314" s="19">
        <f>IF(N314&gt;0,N314*Mortgage!$B$4/26,0)</f>
        <v>743.82253744100774</v>
      </c>
      <c r="P314" s="19">
        <f>IF(O314&gt;0,Mortgage!$B$38-O314,0)</f>
        <v>-0.88980193148563558</v>
      </c>
      <c r="Q314" s="20">
        <f>IF(P314&gt;0,IF(Mortgage!$G$2 = "n", 0,Mortgage!$G$4-Mortgage!$B$38),0)</f>
        <v>0</v>
      </c>
      <c r="R314" s="20">
        <f t="shared" si="64"/>
        <v>742.9327355095221</v>
      </c>
      <c r="S314" s="20">
        <f t="shared" si="65"/>
        <v>-0.88980193148563558</v>
      </c>
      <c r="T314" s="19">
        <f t="shared" si="66"/>
        <v>386788.6092712555</v>
      </c>
      <c r="U314" s="19">
        <f t="shared" si="70"/>
        <v>218286.1160107395</v>
      </c>
      <c r="V314" s="19">
        <f t="shared" si="71"/>
        <v>-86788.609271253852</v>
      </c>
      <c r="W314" s="14">
        <v>312</v>
      </c>
      <c r="X314" s="15">
        <f t="shared" si="67"/>
        <v>12</v>
      </c>
      <c r="Y314" s="31"/>
    </row>
    <row r="315" spans="1:25" x14ac:dyDescent="0.25">
      <c r="A315" s="19">
        <f t="shared" si="72"/>
        <v>1059524.6053381786</v>
      </c>
      <c r="B315" s="19">
        <f>IF(A315 &gt; 0,A315*Mortgage!$B$4/12,0)</f>
        <v>4414.6858555757444</v>
      </c>
      <c r="C315" s="19">
        <f>IF(B315 &gt; 0,Mortgage!$B$14-B315,0)</f>
        <v>-2804.2209865393297</v>
      </c>
      <c r="D315" s="20">
        <f>IF(B315&gt;0,IF(Mortgage!$G$2 = "n", 0,Mortgage!$G$3-Mortgage!$B$19),0)</f>
        <v>-1550.4648690364145</v>
      </c>
      <c r="E315" s="20">
        <f t="shared" si="60"/>
        <v>60.000000000000227</v>
      </c>
      <c r="F315" s="20">
        <f t="shared" si="61"/>
        <v>-4354.6858555757444</v>
      </c>
      <c r="G315" s="19">
        <f t="shared" si="62"/>
        <v>1063879.2911937542</v>
      </c>
      <c r="H315" s="19">
        <f t="shared" si="68"/>
        <v>782659.29119374917</v>
      </c>
      <c r="I315" s="19">
        <f t="shared" si="69"/>
        <v>-763879.29119374917</v>
      </c>
      <c r="J315" s="14">
        <v>313</v>
      </c>
      <c r="K315" s="15">
        <f t="shared" si="63"/>
        <v>27</v>
      </c>
      <c r="L315" s="30"/>
      <c r="N315" s="19">
        <f t="shared" si="73"/>
        <v>386788.6092712555</v>
      </c>
      <c r="O315" s="19">
        <f>IF(N315&gt;0,N315*Mortgage!$B$4/26,0)</f>
        <v>743.82424859856826</v>
      </c>
      <c r="P315" s="19">
        <f>IF(O315&gt;0,Mortgage!$B$38-O315,0)</f>
        <v>-0.89151308904615689</v>
      </c>
      <c r="Q315" s="20">
        <f>IF(P315&gt;0,IF(Mortgage!$G$2 = "n", 0,Mortgage!$G$4-Mortgage!$B$38),0)</f>
        <v>0</v>
      </c>
      <c r="R315" s="20">
        <f t="shared" si="64"/>
        <v>742.9327355095221</v>
      </c>
      <c r="S315" s="20">
        <f t="shared" si="65"/>
        <v>-0.89151308904615689</v>
      </c>
      <c r="T315" s="19">
        <f t="shared" si="66"/>
        <v>386789.50078434456</v>
      </c>
      <c r="U315" s="19">
        <f t="shared" si="70"/>
        <v>219029.94025933807</v>
      </c>
      <c r="V315" s="19">
        <f t="shared" si="71"/>
        <v>-86789.500784342905</v>
      </c>
      <c r="W315" s="14">
        <v>313</v>
      </c>
      <c r="X315" s="15">
        <f t="shared" si="67"/>
        <v>13</v>
      </c>
      <c r="Y315" s="30"/>
    </row>
    <row r="316" spans="1:25" x14ac:dyDescent="0.25">
      <c r="A316" s="19">
        <f t="shared" si="72"/>
        <v>1063879.2911937542</v>
      </c>
      <c r="B316" s="19">
        <f>IF(A316 &gt; 0,A316*Mortgage!$B$4/12,0)</f>
        <v>4432.8303799739761</v>
      </c>
      <c r="C316" s="19">
        <f>IF(B316 &gt; 0,Mortgage!$B$14-B316,0)</f>
        <v>-2822.3655109375613</v>
      </c>
      <c r="D316" s="20">
        <f>IF(B316&gt;0,IF(Mortgage!$G$2 = "n", 0,Mortgage!$G$3-Mortgage!$B$19),0)</f>
        <v>-1550.4648690364145</v>
      </c>
      <c r="E316" s="20">
        <f t="shared" si="60"/>
        <v>60.000000000000227</v>
      </c>
      <c r="F316" s="20">
        <f t="shared" si="61"/>
        <v>-4372.8303799739761</v>
      </c>
      <c r="G316" s="19">
        <f t="shared" si="62"/>
        <v>1068252.121573728</v>
      </c>
      <c r="H316" s="19">
        <f t="shared" si="68"/>
        <v>787092.12157372315</v>
      </c>
      <c r="I316" s="19">
        <f t="shared" si="69"/>
        <v>-768252.12157372315</v>
      </c>
      <c r="J316" s="14">
        <v>314</v>
      </c>
      <c r="K316" s="15">
        <f t="shared" si="63"/>
        <v>27</v>
      </c>
      <c r="L316" s="30"/>
      <c r="N316" s="19">
        <f t="shared" si="73"/>
        <v>386789.50078434456</v>
      </c>
      <c r="O316" s="19">
        <f>IF(N316&gt;0,N316*Mortgage!$B$4/26,0)</f>
        <v>743.82596304681647</v>
      </c>
      <c r="P316" s="19">
        <f>IF(O316&gt;0,Mortgage!$B$38-O316,0)</f>
        <v>-0.89322753729436499</v>
      </c>
      <c r="Q316" s="20">
        <f>IF(P316&gt;0,IF(Mortgage!$G$2 = "n", 0,Mortgage!$G$4-Mortgage!$B$38),0)</f>
        <v>0</v>
      </c>
      <c r="R316" s="20">
        <f t="shared" si="64"/>
        <v>742.9327355095221</v>
      </c>
      <c r="S316" s="20">
        <f t="shared" si="65"/>
        <v>-0.89322753729436499</v>
      </c>
      <c r="T316" s="19">
        <f t="shared" si="66"/>
        <v>386790.39401188184</v>
      </c>
      <c r="U316" s="19">
        <f t="shared" si="70"/>
        <v>219773.76622238487</v>
      </c>
      <c r="V316" s="19">
        <f t="shared" si="71"/>
        <v>-86790.394011880198</v>
      </c>
      <c r="W316" s="14">
        <v>314</v>
      </c>
      <c r="X316" s="15">
        <f t="shared" si="67"/>
        <v>13</v>
      </c>
      <c r="Y316" s="30"/>
    </row>
    <row r="317" spans="1:25" x14ac:dyDescent="0.25">
      <c r="A317" s="19">
        <f t="shared" si="72"/>
        <v>1068252.121573728</v>
      </c>
      <c r="B317" s="19">
        <f>IF(A317 &gt; 0,A317*Mortgage!$B$4/12,0)</f>
        <v>4451.0505065572006</v>
      </c>
      <c r="C317" s="19">
        <f>IF(B317 &gt; 0,Mortgage!$B$14-B317,0)</f>
        <v>-2840.5856375207859</v>
      </c>
      <c r="D317" s="20">
        <f>IF(B317&gt;0,IF(Mortgage!$G$2 = "n", 0,Mortgage!$G$3-Mortgage!$B$19),0)</f>
        <v>-1550.4648690364145</v>
      </c>
      <c r="E317" s="20">
        <f t="shared" si="60"/>
        <v>60.000000000000227</v>
      </c>
      <c r="F317" s="20">
        <f t="shared" si="61"/>
        <v>-4391.0505065572006</v>
      </c>
      <c r="G317" s="19">
        <f t="shared" si="62"/>
        <v>1072643.1720802851</v>
      </c>
      <c r="H317" s="19">
        <f t="shared" si="68"/>
        <v>791543.17208028038</v>
      </c>
      <c r="I317" s="19">
        <f t="shared" si="69"/>
        <v>-772643.17208028038</v>
      </c>
      <c r="J317" s="14">
        <v>315</v>
      </c>
      <c r="K317" s="15">
        <f t="shared" si="63"/>
        <v>27</v>
      </c>
      <c r="L317" s="30"/>
      <c r="N317" s="19">
        <f t="shared" si="73"/>
        <v>386790.39401188184</v>
      </c>
      <c r="O317" s="19">
        <f>IF(N317&gt;0,N317*Mortgage!$B$4/26,0)</f>
        <v>743.82768079208051</v>
      </c>
      <c r="P317" s="19">
        <f>IF(O317&gt;0,Mortgage!$B$38-O317,0)</f>
        <v>-0.89494528255841033</v>
      </c>
      <c r="Q317" s="20">
        <f>IF(P317&gt;0,IF(Mortgage!$G$2 = "n", 0,Mortgage!$G$4-Mortgage!$B$38),0)</f>
        <v>0</v>
      </c>
      <c r="R317" s="20">
        <f t="shared" si="64"/>
        <v>742.9327355095221</v>
      </c>
      <c r="S317" s="20">
        <f t="shared" si="65"/>
        <v>-0.89494528255841033</v>
      </c>
      <c r="T317" s="19">
        <f t="shared" si="66"/>
        <v>386791.28895716439</v>
      </c>
      <c r="U317" s="19">
        <f t="shared" si="70"/>
        <v>220517.59390317695</v>
      </c>
      <c r="V317" s="19">
        <f t="shared" si="71"/>
        <v>-86791.28895716276</v>
      </c>
      <c r="W317" s="14">
        <v>315</v>
      </c>
      <c r="X317" s="15">
        <f t="shared" si="67"/>
        <v>13</v>
      </c>
      <c r="Y317" s="30"/>
    </row>
    <row r="318" spans="1:25" x14ac:dyDescent="0.25">
      <c r="A318" s="19">
        <f t="shared" si="72"/>
        <v>1072643.1720802851</v>
      </c>
      <c r="B318" s="19">
        <f>IF(A318 &gt; 0,A318*Mortgage!$B$4/12,0)</f>
        <v>4469.3465503345215</v>
      </c>
      <c r="C318" s="19">
        <f>IF(B318 &gt; 0,Mortgage!$B$14-B318,0)</f>
        <v>-2858.8816812981067</v>
      </c>
      <c r="D318" s="20">
        <f>IF(B318&gt;0,IF(Mortgage!$G$2 = "n", 0,Mortgage!$G$3-Mortgage!$B$19),0)</f>
        <v>-1550.4648690364145</v>
      </c>
      <c r="E318" s="20">
        <f t="shared" si="60"/>
        <v>60.000000000000227</v>
      </c>
      <c r="F318" s="20">
        <f t="shared" si="61"/>
        <v>-4409.3465503345215</v>
      </c>
      <c r="G318" s="19">
        <f t="shared" si="62"/>
        <v>1077052.5186306196</v>
      </c>
      <c r="H318" s="19">
        <f t="shared" si="68"/>
        <v>796012.51863061485</v>
      </c>
      <c r="I318" s="19">
        <f t="shared" si="69"/>
        <v>-777052.51863061485</v>
      </c>
      <c r="J318" s="14">
        <v>316</v>
      </c>
      <c r="K318" s="15">
        <f t="shared" si="63"/>
        <v>27</v>
      </c>
      <c r="L318" s="30"/>
      <c r="N318" s="19">
        <f t="shared" si="73"/>
        <v>386791.28895716439</v>
      </c>
      <c r="O318" s="19">
        <f>IF(N318&gt;0,N318*Mortgage!$B$4/26,0)</f>
        <v>743.82940184070083</v>
      </c>
      <c r="P318" s="19">
        <f>IF(O318&gt;0,Mortgage!$B$38-O318,0)</f>
        <v>-0.89666633117872152</v>
      </c>
      <c r="Q318" s="20">
        <f>IF(P318&gt;0,IF(Mortgage!$G$2 = "n", 0,Mortgage!$G$4-Mortgage!$B$38),0)</f>
        <v>0</v>
      </c>
      <c r="R318" s="20">
        <f t="shared" si="64"/>
        <v>742.9327355095221</v>
      </c>
      <c r="S318" s="20">
        <f t="shared" si="65"/>
        <v>-0.89666633117872152</v>
      </c>
      <c r="T318" s="19">
        <f t="shared" si="66"/>
        <v>386792.18562349555</v>
      </c>
      <c r="U318" s="19">
        <f t="shared" si="70"/>
        <v>221261.42330501764</v>
      </c>
      <c r="V318" s="19">
        <f t="shared" si="71"/>
        <v>-86792.185623493933</v>
      </c>
      <c r="W318" s="14">
        <v>316</v>
      </c>
      <c r="X318" s="15">
        <f t="shared" si="67"/>
        <v>13</v>
      </c>
      <c r="Y318" s="30"/>
    </row>
    <row r="319" spans="1:25" x14ac:dyDescent="0.25">
      <c r="A319" s="19">
        <f t="shared" si="72"/>
        <v>1077052.5186306196</v>
      </c>
      <c r="B319" s="19">
        <f>IF(A319 &gt; 0,A319*Mortgage!$B$4/12,0)</f>
        <v>4487.718827627582</v>
      </c>
      <c r="C319" s="19">
        <f>IF(B319 &gt; 0,Mortgage!$B$14-B319,0)</f>
        <v>-2877.2539585911672</v>
      </c>
      <c r="D319" s="20">
        <f>IF(B319&gt;0,IF(Mortgage!$G$2 = "n", 0,Mortgage!$G$3-Mortgage!$B$19),0)</f>
        <v>-1550.4648690364145</v>
      </c>
      <c r="E319" s="20">
        <f t="shared" si="60"/>
        <v>60.000000000000227</v>
      </c>
      <c r="F319" s="20">
        <f t="shared" si="61"/>
        <v>-4427.718827627582</v>
      </c>
      <c r="G319" s="19">
        <f t="shared" si="62"/>
        <v>1081480.2374582472</v>
      </c>
      <c r="H319" s="19">
        <f t="shared" si="68"/>
        <v>800500.23745824245</v>
      </c>
      <c r="I319" s="19">
        <f t="shared" si="69"/>
        <v>-781480.23745824245</v>
      </c>
      <c r="J319" s="14">
        <v>317</v>
      </c>
      <c r="K319" s="15">
        <f t="shared" si="63"/>
        <v>27</v>
      </c>
      <c r="L319" s="30"/>
      <c r="N319" s="19">
        <f t="shared" si="73"/>
        <v>386792.18562349555</v>
      </c>
      <c r="O319" s="19">
        <f>IF(N319&gt;0,N319*Mortgage!$B$4/26,0)</f>
        <v>743.83112619902988</v>
      </c>
      <c r="P319" s="19">
        <f>IF(O319&gt;0,Mortgage!$B$38-O319,0)</f>
        <v>-0.89839068950777801</v>
      </c>
      <c r="Q319" s="20">
        <f>IF(P319&gt;0,IF(Mortgage!$G$2 = "n", 0,Mortgage!$G$4-Mortgage!$B$38),0)</f>
        <v>0</v>
      </c>
      <c r="R319" s="20">
        <f t="shared" si="64"/>
        <v>742.9327355095221</v>
      </c>
      <c r="S319" s="20">
        <f t="shared" si="65"/>
        <v>-0.89839068950777801</v>
      </c>
      <c r="T319" s="19">
        <f t="shared" si="66"/>
        <v>386793.08401418506</v>
      </c>
      <c r="U319" s="19">
        <f t="shared" si="70"/>
        <v>222005.25443121666</v>
      </c>
      <c r="V319" s="19">
        <f t="shared" si="71"/>
        <v>-86793.084014183434</v>
      </c>
      <c r="W319" s="14">
        <v>317</v>
      </c>
      <c r="X319" s="15">
        <f t="shared" si="67"/>
        <v>13</v>
      </c>
      <c r="Y319" s="30"/>
    </row>
    <row r="320" spans="1:25" x14ac:dyDescent="0.25">
      <c r="A320" s="19">
        <f t="shared" si="72"/>
        <v>1081480.2374582472</v>
      </c>
      <c r="B320" s="19">
        <f>IF(A320 &gt; 0,A320*Mortgage!$B$4/12,0)</f>
        <v>4506.1676560760307</v>
      </c>
      <c r="C320" s="19">
        <f>IF(B320 &gt; 0,Mortgage!$B$14-B320,0)</f>
        <v>-2895.7027870396159</v>
      </c>
      <c r="D320" s="20">
        <f>IF(B320&gt;0,IF(Mortgage!$G$2 = "n", 0,Mortgage!$G$3-Mortgage!$B$19),0)</f>
        <v>-1550.4648690364145</v>
      </c>
      <c r="E320" s="20">
        <f t="shared" si="60"/>
        <v>60.000000000000227</v>
      </c>
      <c r="F320" s="20">
        <f t="shared" si="61"/>
        <v>-4446.1676560760307</v>
      </c>
      <c r="G320" s="19">
        <f t="shared" si="62"/>
        <v>1085926.4051143231</v>
      </c>
      <c r="H320" s="19">
        <f t="shared" si="68"/>
        <v>805006.40511431848</v>
      </c>
      <c r="I320" s="19">
        <f t="shared" si="69"/>
        <v>-785926.40511431848</v>
      </c>
      <c r="J320" s="14">
        <v>318</v>
      </c>
      <c r="K320" s="15">
        <f t="shared" si="63"/>
        <v>27</v>
      </c>
      <c r="L320" s="30"/>
      <c r="N320" s="19">
        <f t="shared" si="73"/>
        <v>386793.08401418506</v>
      </c>
      <c r="O320" s="19">
        <f>IF(N320&gt;0,N320*Mortgage!$B$4/26,0)</f>
        <v>743.8328538734329</v>
      </c>
      <c r="P320" s="19">
        <f>IF(O320&gt;0,Mortgage!$B$38-O320,0)</f>
        <v>-0.90011836391079214</v>
      </c>
      <c r="Q320" s="20">
        <f>IF(P320&gt;0,IF(Mortgage!$G$2 = "n", 0,Mortgage!$G$4-Mortgage!$B$38),0)</f>
        <v>0</v>
      </c>
      <c r="R320" s="20">
        <f t="shared" si="64"/>
        <v>742.9327355095221</v>
      </c>
      <c r="S320" s="20">
        <f t="shared" si="65"/>
        <v>-0.90011836391079214</v>
      </c>
      <c r="T320" s="19">
        <f t="shared" si="66"/>
        <v>386793.98413254897</v>
      </c>
      <c r="U320" s="19">
        <f t="shared" si="70"/>
        <v>222749.08728509009</v>
      </c>
      <c r="V320" s="19">
        <f t="shared" si="71"/>
        <v>-86793.984132547339</v>
      </c>
      <c r="W320" s="14">
        <v>318</v>
      </c>
      <c r="X320" s="15">
        <f t="shared" si="67"/>
        <v>13</v>
      </c>
      <c r="Y320" s="30"/>
    </row>
    <row r="321" spans="1:25" x14ac:dyDescent="0.25">
      <c r="A321" s="19">
        <f t="shared" si="72"/>
        <v>1085926.4051143231</v>
      </c>
      <c r="B321" s="19">
        <f>IF(A321 &gt; 0,A321*Mortgage!$B$4/12,0)</f>
        <v>4524.6933546430128</v>
      </c>
      <c r="C321" s="19">
        <f>IF(B321 &gt; 0,Mortgage!$B$14-B321,0)</f>
        <v>-2914.228485606598</v>
      </c>
      <c r="D321" s="20">
        <f>IF(B321&gt;0,IF(Mortgage!$G$2 = "n", 0,Mortgage!$G$3-Mortgage!$B$19),0)</f>
        <v>-1550.4648690364145</v>
      </c>
      <c r="E321" s="20">
        <f t="shared" si="60"/>
        <v>60.000000000000227</v>
      </c>
      <c r="F321" s="20">
        <f t="shared" si="61"/>
        <v>-4464.6933546430128</v>
      </c>
      <c r="G321" s="19">
        <f t="shared" si="62"/>
        <v>1090391.0984689661</v>
      </c>
      <c r="H321" s="19">
        <f t="shared" si="68"/>
        <v>809531.09846896154</v>
      </c>
      <c r="I321" s="19">
        <f t="shared" si="69"/>
        <v>-790391.09846896154</v>
      </c>
      <c r="J321" s="14">
        <v>319</v>
      </c>
      <c r="K321" s="15">
        <f t="shared" si="63"/>
        <v>27</v>
      </c>
      <c r="L321" s="31"/>
      <c r="N321" s="19">
        <f t="shared" si="73"/>
        <v>386793.98413254897</v>
      </c>
      <c r="O321" s="19">
        <f>IF(N321&gt;0,N321*Mortgage!$B$4/26,0)</f>
        <v>743.83458487028656</v>
      </c>
      <c r="P321" s="19">
        <f>IF(O321&gt;0,Mortgage!$B$38-O321,0)</f>
        <v>-0.90184936076445865</v>
      </c>
      <c r="Q321" s="20">
        <f>IF(P321&gt;0,IF(Mortgage!$G$2 = "n", 0,Mortgage!$G$4-Mortgage!$B$38),0)</f>
        <v>0</v>
      </c>
      <c r="R321" s="20">
        <f t="shared" si="64"/>
        <v>742.9327355095221</v>
      </c>
      <c r="S321" s="20">
        <f t="shared" si="65"/>
        <v>-0.90184936076445865</v>
      </c>
      <c r="T321" s="19">
        <f t="shared" si="66"/>
        <v>386794.88598190976</v>
      </c>
      <c r="U321" s="19">
        <f t="shared" si="70"/>
        <v>223492.92186996038</v>
      </c>
      <c r="V321" s="19">
        <f t="shared" si="71"/>
        <v>-86794.885981908097</v>
      </c>
      <c r="W321" s="14">
        <v>319</v>
      </c>
      <c r="X321" s="15">
        <f t="shared" si="67"/>
        <v>13</v>
      </c>
      <c r="Y321" s="30"/>
    </row>
    <row r="322" spans="1:25" x14ac:dyDescent="0.25">
      <c r="A322" s="19">
        <f t="shared" si="72"/>
        <v>1090391.0984689661</v>
      </c>
      <c r="B322" s="19">
        <f>IF(A322 &gt; 0,A322*Mortgage!$B$4/12,0)</f>
        <v>4543.2962436206917</v>
      </c>
      <c r="C322" s="19">
        <f>IF(B322 &gt; 0,Mortgage!$B$14-B322,0)</f>
        <v>-2932.831374584277</v>
      </c>
      <c r="D322" s="20">
        <f>IF(B322&gt;0,IF(Mortgage!$G$2 = "n", 0,Mortgage!$G$3-Mortgage!$B$19),0)</f>
        <v>-1550.4648690364145</v>
      </c>
      <c r="E322" s="20">
        <f t="shared" si="60"/>
        <v>60.000000000000227</v>
      </c>
      <c r="F322" s="20">
        <f t="shared" si="61"/>
        <v>-4483.2962436206917</v>
      </c>
      <c r="G322" s="19">
        <f t="shared" si="62"/>
        <v>1094874.3947125867</v>
      </c>
      <c r="H322" s="19">
        <f t="shared" si="68"/>
        <v>814074.39471258223</v>
      </c>
      <c r="I322" s="19">
        <f t="shared" si="69"/>
        <v>-794874.39471258223</v>
      </c>
      <c r="J322" s="14">
        <v>320</v>
      </c>
      <c r="K322" s="15">
        <f t="shared" si="63"/>
        <v>27</v>
      </c>
      <c r="L322" s="31"/>
      <c r="N322" s="19">
        <f t="shared" si="73"/>
        <v>386794.88598190976</v>
      </c>
      <c r="O322" s="19">
        <f>IF(N322&gt;0,N322*Mortgage!$B$4/26,0)</f>
        <v>743.83631919598031</v>
      </c>
      <c r="P322" s="19">
        <f>IF(O322&gt;0,Mortgage!$B$38-O322,0)</f>
        <v>-0.90358368645820519</v>
      </c>
      <c r="Q322" s="20">
        <f>IF(P322&gt;0,IF(Mortgage!$G$2 = "n", 0,Mortgage!$G$4-Mortgage!$B$38),0)</f>
        <v>0</v>
      </c>
      <c r="R322" s="20">
        <f t="shared" si="64"/>
        <v>742.9327355095221</v>
      </c>
      <c r="S322" s="20">
        <f t="shared" si="65"/>
        <v>-0.90358368645820519</v>
      </c>
      <c r="T322" s="19">
        <f t="shared" si="66"/>
        <v>386795.78956559621</v>
      </c>
      <c r="U322" s="19">
        <f t="shared" si="70"/>
        <v>224236.75818915636</v>
      </c>
      <c r="V322" s="19">
        <f t="shared" si="71"/>
        <v>-86795.789565594561</v>
      </c>
      <c r="W322" s="14">
        <v>320</v>
      </c>
      <c r="X322" s="15">
        <f t="shared" si="67"/>
        <v>13</v>
      </c>
      <c r="Y322" s="30"/>
    </row>
    <row r="323" spans="1:25" x14ac:dyDescent="0.25">
      <c r="A323" s="19">
        <f t="shared" si="72"/>
        <v>1094874.3947125867</v>
      </c>
      <c r="B323" s="19">
        <f>IF(A323 &gt; 0,A323*Mortgage!$B$4/12,0)</f>
        <v>4561.976644635778</v>
      </c>
      <c r="C323" s="19">
        <f>IF(B323 &gt; 0,Mortgage!$B$14-B323,0)</f>
        <v>-2951.5117755993633</v>
      </c>
      <c r="D323" s="20">
        <f>IF(B323&gt;0,IF(Mortgage!$G$2 = "n", 0,Mortgage!$G$3-Mortgage!$B$19),0)</f>
        <v>-1550.4648690364145</v>
      </c>
      <c r="E323" s="20">
        <f t="shared" si="60"/>
        <v>60.000000000000227</v>
      </c>
      <c r="F323" s="20">
        <f t="shared" si="61"/>
        <v>-4501.976644635778</v>
      </c>
      <c r="G323" s="19">
        <f t="shared" si="62"/>
        <v>1099376.3713572223</v>
      </c>
      <c r="H323" s="19">
        <f t="shared" si="68"/>
        <v>818636.37135721801</v>
      </c>
      <c r="I323" s="19">
        <f t="shared" si="69"/>
        <v>-799376.37135721801</v>
      </c>
      <c r="J323" s="14">
        <v>321</v>
      </c>
      <c r="K323" s="15">
        <f t="shared" si="63"/>
        <v>27</v>
      </c>
      <c r="L323" s="31"/>
      <c r="N323" s="19">
        <f t="shared" si="73"/>
        <v>386795.78956559621</v>
      </c>
      <c r="O323" s="19">
        <f>IF(N323&gt;0,N323*Mortgage!$B$4/26,0)</f>
        <v>743.83805685691573</v>
      </c>
      <c r="P323" s="19">
        <f>IF(O323&gt;0,Mortgage!$B$38-O323,0)</f>
        <v>-0.90532134739362391</v>
      </c>
      <c r="Q323" s="20">
        <f>IF(P323&gt;0,IF(Mortgage!$G$2 = "n", 0,Mortgage!$G$4-Mortgage!$B$38),0)</f>
        <v>0</v>
      </c>
      <c r="R323" s="20">
        <f t="shared" si="64"/>
        <v>742.9327355095221</v>
      </c>
      <c r="S323" s="20">
        <f t="shared" si="65"/>
        <v>-0.90532134739362391</v>
      </c>
      <c r="T323" s="19">
        <f t="shared" si="66"/>
        <v>386796.69488694362</v>
      </c>
      <c r="U323" s="19">
        <f t="shared" si="70"/>
        <v>224980.59624601327</v>
      </c>
      <c r="V323" s="19">
        <f t="shared" si="71"/>
        <v>-86796.694886941958</v>
      </c>
      <c r="W323" s="14">
        <v>321</v>
      </c>
      <c r="X323" s="15">
        <f t="shared" si="67"/>
        <v>13</v>
      </c>
      <c r="Y323" s="30"/>
    </row>
    <row r="324" spans="1:25" x14ac:dyDescent="0.25">
      <c r="A324" s="19">
        <f t="shared" si="72"/>
        <v>1099376.3713572223</v>
      </c>
      <c r="B324" s="19">
        <f>IF(A324 &gt; 0,A324*Mortgage!$B$4/12,0)</f>
        <v>4580.7348806550935</v>
      </c>
      <c r="C324" s="19">
        <f>IF(B324 &gt; 0,Mortgage!$B$14-B324,0)</f>
        <v>-2970.2700116186788</v>
      </c>
      <c r="D324" s="20">
        <f>IF(B324&gt;0,IF(Mortgage!$G$2 = "n", 0,Mortgage!$G$3-Mortgage!$B$19),0)</f>
        <v>-1550.4648690364145</v>
      </c>
      <c r="E324" s="20">
        <f t="shared" ref="E324:E362" si="74">B324+C324+D324</f>
        <v>60.000000000000227</v>
      </c>
      <c r="F324" s="20">
        <f t="shared" ref="F324:F362" si="75">C324+D324</f>
        <v>-4520.7348806550935</v>
      </c>
      <c r="G324" s="19">
        <f t="shared" ref="G324:G362" si="76">IF(A324 &gt; 0,A324-C324-D324,0)</f>
        <v>1103897.1062378774</v>
      </c>
      <c r="H324" s="19">
        <f t="shared" si="68"/>
        <v>823217.10623787309</v>
      </c>
      <c r="I324" s="19">
        <f t="shared" si="69"/>
        <v>-803897.10623787309</v>
      </c>
      <c r="J324" s="14">
        <v>322</v>
      </c>
      <c r="K324" s="15">
        <f t="shared" ref="K324:K362" si="77">ROUNDUP((J324/12),0)</f>
        <v>27</v>
      </c>
      <c r="L324" s="31"/>
      <c r="N324" s="19">
        <f t="shared" si="73"/>
        <v>386796.69488694362</v>
      </c>
      <c r="O324" s="19">
        <f>IF(N324&gt;0,N324*Mortgage!$B$4/26,0)</f>
        <v>743.83979785950703</v>
      </c>
      <c r="P324" s="19">
        <f>IF(O324&gt;0,Mortgage!$B$38-O324,0)</f>
        <v>-0.90706234998492619</v>
      </c>
      <c r="Q324" s="20">
        <f>IF(P324&gt;0,IF(Mortgage!$G$2 = "n", 0,Mortgage!$G$4-Mortgage!$B$38),0)</f>
        <v>0</v>
      </c>
      <c r="R324" s="20">
        <f t="shared" ref="R324:R387" si="78">O324+P324+Q324</f>
        <v>742.9327355095221</v>
      </c>
      <c r="S324" s="20">
        <f t="shared" ref="S324:S387" si="79">P324+Q324</f>
        <v>-0.90706234998492619</v>
      </c>
      <c r="T324" s="19">
        <f t="shared" ref="T324:T387" si="80">IF(N324&gt;0,N324-P324-Q324,0)</f>
        <v>386797.60194929357</v>
      </c>
      <c r="U324" s="19">
        <f t="shared" si="70"/>
        <v>225724.43604387279</v>
      </c>
      <c r="V324" s="19">
        <f t="shared" si="71"/>
        <v>-86797.601949291944</v>
      </c>
      <c r="W324" s="14">
        <v>322</v>
      </c>
      <c r="X324" s="15">
        <f t="shared" ref="X324:X387" si="81">ROUNDUP((W324/26),0)</f>
        <v>13</v>
      </c>
      <c r="Y324" s="30"/>
    </row>
    <row r="325" spans="1:25" x14ac:dyDescent="0.25">
      <c r="A325" s="19">
        <f t="shared" si="72"/>
        <v>1103897.1062378774</v>
      </c>
      <c r="B325" s="19">
        <f>IF(A325 &gt; 0,A325*Mortgage!$B$4/12,0)</f>
        <v>4599.5712759911557</v>
      </c>
      <c r="C325" s="19">
        <f>IF(B325 &gt; 0,Mortgage!$B$14-B325,0)</f>
        <v>-2989.106406954741</v>
      </c>
      <c r="D325" s="20">
        <f>IF(B325&gt;0,IF(Mortgage!$G$2 = "n", 0,Mortgage!$G$3-Mortgage!$B$19),0)</f>
        <v>-1550.4648690364145</v>
      </c>
      <c r="E325" s="20">
        <f t="shared" si="74"/>
        <v>60.000000000000227</v>
      </c>
      <c r="F325" s="20">
        <f t="shared" si="75"/>
        <v>-4539.5712759911557</v>
      </c>
      <c r="G325" s="19">
        <f t="shared" si="76"/>
        <v>1108436.6775138685</v>
      </c>
      <c r="H325" s="19">
        <f t="shared" ref="H325:H362" si="82">IF(A325&gt;0,H324+B325,0)</f>
        <v>827816.67751386424</v>
      </c>
      <c r="I325" s="19">
        <f t="shared" ref="I325:I362" si="83">IF(B325&gt;0,I324+F325,0)</f>
        <v>-808436.67751386424</v>
      </c>
      <c r="J325" s="14">
        <v>323</v>
      </c>
      <c r="K325" s="15">
        <f t="shared" si="77"/>
        <v>27</v>
      </c>
      <c r="L325" s="31"/>
      <c r="N325" s="19">
        <f t="shared" si="73"/>
        <v>386797.60194929357</v>
      </c>
      <c r="O325" s="19">
        <f>IF(N325&gt;0,N325*Mortgage!$B$4/26,0)</f>
        <v>743.84154221018002</v>
      </c>
      <c r="P325" s="19">
        <f>IF(O325&gt;0,Mortgage!$B$38-O325,0)</f>
        <v>-0.90880670065791946</v>
      </c>
      <c r="Q325" s="20">
        <f>IF(P325&gt;0,IF(Mortgage!$G$2 = "n", 0,Mortgage!$G$4-Mortgage!$B$38),0)</f>
        <v>0</v>
      </c>
      <c r="R325" s="20">
        <f t="shared" si="78"/>
        <v>742.9327355095221</v>
      </c>
      <c r="S325" s="20">
        <f t="shared" si="79"/>
        <v>-0.90880670065791946</v>
      </c>
      <c r="T325" s="19">
        <f t="shared" si="80"/>
        <v>386798.51075599424</v>
      </c>
      <c r="U325" s="19">
        <f t="shared" ref="U325:U388" si="84">IF(N325&gt;0,U324+O325,0)</f>
        <v>226468.27758608296</v>
      </c>
      <c r="V325" s="19">
        <f t="shared" ref="V325:V388" si="85">IF(O325&gt;0,V324+S325,0)</f>
        <v>-86798.510755992596</v>
      </c>
      <c r="W325" s="14">
        <v>323</v>
      </c>
      <c r="X325" s="15">
        <f t="shared" si="81"/>
        <v>13</v>
      </c>
      <c r="Y325" s="30"/>
    </row>
    <row r="326" spans="1:25" x14ac:dyDescent="0.25">
      <c r="A326" s="19">
        <f t="shared" si="72"/>
        <v>1108436.6775138685</v>
      </c>
      <c r="B326" s="19">
        <f>IF(A326 &gt; 0,A326*Mortgage!$B$4/12,0)</f>
        <v>4618.4861563077857</v>
      </c>
      <c r="C326" s="19">
        <f>IF(B326 &gt; 0,Mortgage!$B$14-B326,0)</f>
        <v>-3008.021287271371</v>
      </c>
      <c r="D326" s="20">
        <f>IF(B326&gt;0,IF(Mortgage!$G$2 = "n", 0,Mortgage!$G$3-Mortgage!$B$19),0)</f>
        <v>-1550.4648690364145</v>
      </c>
      <c r="E326" s="20">
        <f t="shared" si="74"/>
        <v>60.000000000000227</v>
      </c>
      <c r="F326" s="20">
        <f t="shared" si="75"/>
        <v>-4558.4861563077857</v>
      </c>
      <c r="G326" s="19">
        <f t="shared" si="76"/>
        <v>1112995.1636701762</v>
      </c>
      <c r="H326" s="19">
        <f t="shared" si="82"/>
        <v>832435.16367017198</v>
      </c>
      <c r="I326" s="19">
        <f t="shared" si="83"/>
        <v>-812995.16367017198</v>
      </c>
      <c r="J326" s="14">
        <v>324</v>
      </c>
      <c r="K326" s="15">
        <f t="shared" si="77"/>
        <v>27</v>
      </c>
      <c r="L326" s="31"/>
      <c r="N326" s="19">
        <f t="shared" si="73"/>
        <v>386798.51075599424</v>
      </c>
      <c r="O326" s="19">
        <f>IF(N326&gt;0,N326*Mortgage!$B$4/26,0)</f>
        <v>743.84328991537359</v>
      </c>
      <c r="P326" s="19">
        <f>IF(O326&gt;0,Mortgage!$B$38-O326,0)</f>
        <v>-0.91055440585148517</v>
      </c>
      <c r="Q326" s="20">
        <f>IF(P326&gt;0,IF(Mortgage!$G$2 = "n", 0,Mortgage!$G$4-Mortgage!$B$38),0)</f>
        <v>0</v>
      </c>
      <c r="R326" s="20">
        <f t="shared" si="78"/>
        <v>742.9327355095221</v>
      </c>
      <c r="S326" s="20">
        <f t="shared" si="79"/>
        <v>-0.91055440585148517</v>
      </c>
      <c r="T326" s="19">
        <f t="shared" si="80"/>
        <v>386799.42131040007</v>
      </c>
      <c r="U326" s="19">
        <f t="shared" si="84"/>
        <v>227212.12087599834</v>
      </c>
      <c r="V326" s="19">
        <f t="shared" si="85"/>
        <v>-86799.421310398451</v>
      </c>
      <c r="W326" s="14">
        <v>324</v>
      </c>
      <c r="X326" s="15">
        <f t="shared" si="81"/>
        <v>13</v>
      </c>
      <c r="Y326" s="30"/>
    </row>
    <row r="327" spans="1:25" x14ac:dyDescent="0.25">
      <c r="A327" s="19">
        <f t="shared" si="72"/>
        <v>1112995.1636701762</v>
      </c>
      <c r="B327" s="19">
        <f>IF(A327 &gt; 0,A327*Mortgage!$B$4/12,0)</f>
        <v>4637.4798486257341</v>
      </c>
      <c r="C327" s="19">
        <f>IF(B327 &gt; 0,Mortgage!$B$14-B327,0)</f>
        <v>-3027.0149795893194</v>
      </c>
      <c r="D327" s="20">
        <f>IF(B327&gt;0,IF(Mortgage!$G$2 = "n", 0,Mortgage!$G$3-Mortgage!$B$19),0)</f>
        <v>-1550.4648690364145</v>
      </c>
      <c r="E327" s="20">
        <f t="shared" si="74"/>
        <v>60.000000000000227</v>
      </c>
      <c r="F327" s="20">
        <f t="shared" si="75"/>
        <v>-4577.4798486257341</v>
      </c>
      <c r="G327" s="19">
        <f t="shared" si="76"/>
        <v>1117572.6435188018</v>
      </c>
      <c r="H327" s="19">
        <f t="shared" si="82"/>
        <v>837072.6435187977</v>
      </c>
      <c r="I327" s="19">
        <f t="shared" si="83"/>
        <v>-817572.6435187977</v>
      </c>
      <c r="J327" s="14">
        <v>325</v>
      </c>
      <c r="K327" s="15">
        <f t="shared" si="77"/>
        <v>28</v>
      </c>
      <c r="L327" s="30"/>
      <c r="N327" s="19">
        <f t="shared" si="73"/>
        <v>386799.42131040007</v>
      </c>
      <c r="O327" s="19">
        <f>IF(N327&gt;0,N327*Mortgage!$B$4/26,0)</f>
        <v>743.84504098153855</v>
      </c>
      <c r="P327" s="19">
        <f>IF(O327&gt;0,Mortgage!$B$38-O327,0)</f>
        <v>-0.91230547201644185</v>
      </c>
      <c r="Q327" s="20">
        <f>IF(P327&gt;0,IF(Mortgage!$G$2 = "n", 0,Mortgage!$G$4-Mortgage!$B$38),0)</f>
        <v>0</v>
      </c>
      <c r="R327" s="20">
        <f t="shared" si="78"/>
        <v>742.9327355095221</v>
      </c>
      <c r="S327" s="20">
        <f t="shared" si="79"/>
        <v>-0.91230547201644185</v>
      </c>
      <c r="T327" s="19">
        <f t="shared" si="80"/>
        <v>386800.33361587208</v>
      </c>
      <c r="U327" s="19">
        <f t="shared" si="84"/>
        <v>227955.96591697988</v>
      </c>
      <c r="V327" s="19">
        <f t="shared" si="85"/>
        <v>-86800.333615870462</v>
      </c>
      <c r="W327" s="14">
        <v>325</v>
      </c>
      <c r="X327" s="15">
        <f t="shared" si="81"/>
        <v>13</v>
      </c>
      <c r="Y327" s="30"/>
    </row>
    <row r="328" spans="1:25" x14ac:dyDescent="0.25">
      <c r="A328" s="19">
        <f t="shared" si="72"/>
        <v>1117572.6435188018</v>
      </c>
      <c r="B328" s="19">
        <f>IF(A328 &gt; 0,A328*Mortgage!$B$4/12,0)</f>
        <v>4656.5526813283404</v>
      </c>
      <c r="C328" s="19">
        <f>IF(B328 &gt; 0,Mortgage!$B$14-B328,0)</f>
        <v>-3046.0878122919257</v>
      </c>
      <c r="D328" s="20">
        <f>IF(B328&gt;0,IF(Mortgage!$G$2 = "n", 0,Mortgage!$G$3-Mortgage!$B$19),0)</f>
        <v>-1550.4648690364145</v>
      </c>
      <c r="E328" s="20">
        <f t="shared" si="74"/>
        <v>60.000000000000227</v>
      </c>
      <c r="F328" s="20">
        <f t="shared" si="75"/>
        <v>-4596.5526813283404</v>
      </c>
      <c r="G328" s="19">
        <f t="shared" si="76"/>
        <v>1122169.19620013</v>
      </c>
      <c r="H328" s="19">
        <f t="shared" si="82"/>
        <v>841729.19620012608</v>
      </c>
      <c r="I328" s="19">
        <f t="shared" si="83"/>
        <v>-822169.19620012608</v>
      </c>
      <c r="J328" s="14">
        <v>326</v>
      </c>
      <c r="K328" s="15">
        <f t="shared" si="77"/>
        <v>28</v>
      </c>
      <c r="L328" s="30"/>
      <c r="N328" s="19">
        <f t="shared" si="73"/>
        <v>386800.33361587208</v>
      </c>
      <c r="O328" s="19">
        <f>IF(N328&gt;0,N328*Mortgage!$B$4/26,0)</f>
        <v>743.84679541513856</v>
      </c>
      <c r="P328" s="19">
        <f>IF(O328&gt;0,Mortgage!$B$38-O328,0)</f>
        <v>-0.91405990561645467</v>
      </c>
      <c r="Q328" s="20">
        <f>IF(P328&gt;0,IF(Mortgage!$G$2 = "n", 0,Mortgage!$G$4-Mortgage!$B$38),0)</f>
        <v>0</v>
      </c>
      <c r="R328" s="20">
        <f t="shared" si="78"/>
        <v>742.9327355095221</v>
      </c>
      <c r="S328" s="20">
        <f t="shared" si="79"/>
        <v>-0.91405990561645467</v>
      </c>
      <c r="T328" s="19">
        <f t="shared" si="80"/>
        <v>386801.2476757777</v>
      </c>
      <c r="U328" s="19">
        <f t="shared" si="84"/>
        <v>228699.81271239501</v>
      </c>
      <c r="V328" s="19">
        <f t="shared" si="85"/>
        <v>-86801.247675776074</v>
      </c>
      <c r="W328" s="14">
        <v>326</v>
      </c>
      <c r="X328" s="15">
        <f t="shared" si="81"/>
        <v>13</v>
      </c>
      <c r="Y328" s="31"/>
    </row>
    <row r="329" spans="1:25" x14ac:dyDescent="0.25">
      <c r="A329" s="19">
        <f t="shared" si="72"/>
        <v>1122169.19620013</v>
      </c>
      <c r="B329" s="19">
        <f>IF(A329 &gt; 0,A329*Mortgage!$B$4/12,0)</f>
        <v>4675.7049841672087</v>
      </c>
      <c r="C329" s="19">
        <f>IF(B329 &gt; 0,Mortgage!$B$14-B329,0)</f>
        <v>-3065.240115130794</v>
      </c>
      <c r="D329" s="20">
        <f>IF(B329&gt;0,IF(Mortgage!$G$2 = "n", 0,Mortgage!$G$3-Mortgage!$B$19),0)</f>
        <v>-1550.4648690364145</v>
      </c>
      <c r="E329" s="20">
        <f t="shared" si="74"/>
        <v>60.000000000000227</v>
      </c>
      <c r="F329" s="20">
        <f t="shared" si="75"/>
        <v>-4615.7049841672087</v>
      </c>
      <c r="G329" s="19">
        <f t="shared" si="76"/>
        <v>1126784.9011842972</v>
      </c>
      <c r="H329" s="19">
        <f t="shared" si="82"/>
        <v>846404.90118429333</v>
      </c>
      <c r="I329" s="19">
        <f t="shared" si="83"/>
        <v>-826784.90118429333</v>
      </c>
      <c r="J329" s="14">
        <v>327</v>
      </c>
      <c r="K329" s="15">
        <f t="shared" si="77"/>
        <v>28</v>
      </c>
      <c r="L329" s="30"/>
      <c r="N329" s="19">
        <f t="shared" si="73"/>
        <v>386801.2476757777</v>
      </c>
      <c r="O329" s="19">
        <f>IF(N329&gt;0,N329*Mortgage!$B$4/26,0)</f>
        <v>743.84855322264946</v>
      </c>
      <c r="P329" s="19">
        <f>IF(O329&gt;0,Mortgage!$B$38-O329,0)</f>
        <v>-0.91581771312735327</v>
      </c>
      <c r="Q329" s="20">
        <f>IF(P329&gt;0,IF(Mortgage!$G$2 = "n", 0,Mortgage!$G$4-Mortgage!$B$38),0)</f>
        <v>0</v>
      </c>
      <c r="R329" s="20">
        <f t="shared" si="78"/>
        <v>742.9327355095221</v>
      </c>
      <c r="S329" s="20">
        <f t="shared" si="79"/>
        <v>-0.91581771312735327</v>
      </c>
      <c r="T329" s="19">
        <f t="shared" si="80"/>
        <v>386802.16349349084</v>
      </c>
      <c r="U329" s="19">
        <f t="shared" si="84"/>
        <v>229443.66126561767</v>
      </c>
      <c r="V329" s="19">
        <f t="shared" si="85"/>
        <v>-86802.163493489206</v>
      </c>
      <c r="W329" s="14">
        <v>327</v>
      </c>
      <c r="X329" s="15">
        <f t="shared" si="81"/>
        <v>13</v>
      </c>
      <c r="Y329" s="31"/>
    </row>
    <row r="330" spans="1:25" x14ac:dyDescent="0.25">
      <c r="A330" s="19">
        <f t="shared" si="72"/>
        <v>1126784.9011842972</v>
      </c>
      <c r="B330" s="19">
        <f>IF(A330 &gt; 0,A330*Mortgage!$B$4/12,0)</f>
        <v>4694.937088267905</v>
      </c>
      <c r="C330" s="19">
        <f>IF(B330 &gt; 0,Mortgage!$B$14-B330,0)</f>
        <v>-3084.4722192314903</v>
      </c>
      <c r="D330" s="20">
        <f>IF(B330&gt;0,IF(Mortgage!$G$2 = "n", 0,Mortgage!$G$3-Mortgage!$B$19),0)</f>
        <v>-1550.4648690364145</v>
      </c>
      <c r="E330" s="20">
        <f t="shared" si="74"/>
        <v>60.000000000000227</v>
      </c>
      <c r="F330" s="20">
        <f t="shared" si="75"/>
        <v>-4634.937088267905</v>
      </c>
      <c r="G330" s="19">
        <f t="shared" si="76"/>
        <v>1131419.838272565</v>
      </c>
      <c r="H330" s="19">
        <f t="shared" si="82"/>
        <v>851099.8382725612</v>
      </c>
      <c r="I330" s="19">
        <f t="shared" si="83"/>
        <v>-831419.8382725612</v>
      </c>
      <c r="J330" s="14">
        <v>328</v>
      </c>
      <c r="K330" s="15">
        <f t="shared" si="77"/>
        <v>28</v>
      </c>
      <c r="L330" s="30"/>
      <c r="N330" s="19">
        <f t="shared" si="73"/>
        <v>386802.16349349084</v>
      </c>
      <c r="O330" s="19">
        <f>IF(N330&gt;0,N330*Mortgage!$B$4/26,0)</f>
        <v>743.85031441055935</v>
      </c>
      <c r="P330" s="19">
        <f>IF(O330&gt;0,Mortgage!$B$38-O330,0)</f>
        <v>-0.91757890103724549</v>
      </c>
      <c r="Q330" s="20">
        <f>IF(P330&gt;0,IF(Mortgage!$G$2 = "n", 0,Mortgage!$G$4-Mortgage!$B$38),0)</f>
        <v>0</v>
      </c>
      <c r="R330" s="20">
        <f t="shared" si="78"/>
        <v>742.9327355095221</v>
      </c>
      <c r="S330" s="20">
        <f t="shared" si="79"/>
        <v>-0.91757890103724549</v>
      </c>
      <c r="T330" s="19">
        <f t="shared" si="80"/>
        <v>386803.08107239188</v>
      </c>
      <c r="U330" s="19">
        <f t="shared" si="84"/>
        <v>230187.51158002822</v>
      </c>
      <c r="V330" s="19">
        <f t="shared" si="85"/>
        <v>-86803.08107239024</v>
      </c>
      <c r="W330" s="14">
        <v>328</v>
      </c>
      <c r="X330" s="15">
        <f t="shared" si="81"/>
        <v>13</v>
      </c>
      <c r="Y330" s="31"/>
    </row>
    <row r="331" spans="1:25" x14ac:dyDescent="0.25">
      <c r="A331" s="19">
        <f t="shared" si="72"/>
        <v>1131419.838272565</v>
      </c>
      <c r="B331" s="19">
        <f>IF(A331 &gt; 0,A331*Mortgage!$B$4/12,0)</f>
        <v>4714.2493261356876</v>
      </c>
      <c r="C331" s="19">
        <f>IF(B331 &gt; 0,Mortgage!$B$14-B331,0)</f>
        <v>-3103.7844570992729</v>
      </c>
      <c r="D331" s="20">
        <f>IF(B331&gt;0,IF(Mortgage!$G$2 = "n", 0,Mortgage!$G$3-Mortgage!$B$19),0)</f>
        <v>-1550.4648690364145</v>
      </c>
      <c r="E331" s="20">
        <f t="shared" si="74"/>
        <v>60.000000000000227</v>
      </c>
      <c r="F331" s="20">
        <f t="shared" si="75"/>
        <v>-4654.2493261356876</v>
      </c>
      <c r="G331" s="19">
        <f t="shared" si="76"/>
        <v>1136074.0875987005</v>
      </c>
      <c r="H331" s="19">
        <f t="shared" si="82"/>
        <v>855814.08759869693</v>
      </c>
      <c r="I331" s="19">
        <f t="shared" si="83"/>
        <v>-836074.08759869693</v>
      </c>
      <c r="J331" s="14">
        <v>329</v>
      </c>
      <c r="K331" s="15">
        <f t="shared" si="77"/>
        <v>28</v>
      </c>
      <c r="L331" s="30"/>
      <c r="N331" s="19">
        <f t="shared" si="73"/>
        <v>386803.08107239188</v>
      </c>
      <c r="O331" s="19">
        <f>IF(N331&gt;0,N331*Mortgage!$B$4/26,0)</f>
        <v>743.85207898536896</v>
      </c>
      <c r="P331" s="19">
        <f>IF(O331&gt;0,Mortgage!$B$38-O331,0)</f>
        <v>-0.91934347584685838</v>
      </c>
      <c r="Q331" s="20">
        <f>IF(P331&gt;0,IF(Mortgage!$G$2 = "n", 0,Mortgage!$G$4-Mortgage!$B$38),0)</f>
        <v>0</v>
      </c>
      <c r="R331" s="20">
        <f t="shared" si="78"/>
        <v>742.9327355095221</v>
      </c>
      <c r="S331" s="20">
        <f t="shared" si="79"/>
        <v>-0.91934347584685838</v>
      </c>
      <c r="T331" s="19">
        <f t="shared" si="80"/>
        <v>386804.00041586772</v>
      </c>
      <c r="U331" s="19">
        <f t="shared" si="84"/>
        <v>230931.36365901359</v>
      </c>
      <c r="V331" s="19">
        <f t="shared" si="85"/>
        <v>-86804.000415866089</v>
      </c>
      <c r="W331" s="14">
        <v>329</v>
      </c>
      <c r="X331" s="15">
        <f t="shared" si="81"/>
        <v>13</v>
      </c>
      <c r="Y331" s="31"/>
    </row>
    <row r="332" spans="1:25" x14ac:dyDescent="0.25">
      <c r="A332" s="19">
        <f t="shared" si="72"/>
        <v>1136074.0875987005</v>
      </c>
      <c r="B332" s="19">
        <f>IF(A332 &gt; 0,A332*Mortgage!$B$4/12,0)</f>
        <v>4733.6420316612521</v>
      </c>
      <c r="C332" s="19">
        <f>IF(B332 &gt; 0,Mortgage!$B$14-B332,0)</f>
        <v>-3123.1771626248374</v>
      </c>
      <c r="D332" s="20">
        <f>IF(B332&gt;0,IF(Mortgage!$G$2 = "n", 0,Mortgage!$G$3-Mortgage!$B$19),0)</f>
        <v>-1550.4648690364145</v>
      </c>
      <c r="E332" s="20">
        <f t="shared" si="74"/>
        <v>60.000000000000227</v>
      </c>
      <c r="F332" s="20">
        <f t="shared" si="75"/>
        <v>-4673.6420316612521</v>
      </c>
      <c r="G332" s="19">
        <f t="shared" si="76"/>
        <v>1140747.7296303618</v>
      </c>
      <c r="H332" s="19">
        <f t="shared" si="82"/>
        <v>860547.72963035817</v>
      </c>
      <c r="I332" s="19">
        <f t="shared" si="83"/>
        <v>-840747.72963035817</v>
      </c>
      <c r="J332" s="14">
        <v>330</v>
      </c>
      <c r="K332" s="15">
        <f t="shared" si="77"/>
        <v>28</v>
      </c>
      <c r="L332" s="30"/>
      <c r="N332" s="19">
        <f t="shared" si="73"/>
        <v>386804.00041586772</v>
      </c>
      <c r="O332" s="19">
        <f>IF(N332&gt;0,N332*Mortgage!$B$4/26,0)</f>
        <v>743.85384695359176</v>
      </c>
      <c r="P332" s="19">
        <f>IF(O332&gt;0,Mortgage!$B$38-O332,0)</f>
        <v>-0.92111144406965195</v>
      </c>
      <c r="Q332" s="20">
        <f>IF(P332&gt;0,IF(Mortgage!$G$2 = "n", 0,Mortgage!$G$4-Mortgage!$B$38),0)</f>
        <v>0</v>
      </c>
      <c r="R332" s="20">
        <f t="shared" si="78"/>
        <v>742.9327355095221</v>
      </c>
      <c r="S332" s="20">
        <f t="shared" si="79"/>
        <v>-0.92111144406965195</v>
      </c>
      <c r="T332" s="19">
        <f t="shared" si="80"/>
        <v>386804.92152731179</v>
      </c>
      <c r="U332" s="19">
        <f t="shared" si="84"/>
        <v>231675.21750596719</v>
      </c>
      <c r="V332" s="19">
        <f t="shared" si="85"/>
        <v>-86804.921527310158</v>
      </c>
      <c r="W332" s="14">
        <v>330</v>
      </c>
      <c r="X332" s="15">
        <f t="shared" si="81"/>
        <v>13</v>
      </c>
      <c r="Y332" s="31"/>
    </row>
    <row r="333" spans="1:25" x14ac:dyDescent="0.25">
      <c r="A333" s="19">
        <f t="shared" si="72"/>
        <v>1140747.7296303618</v>
      </c>
      <c r="B333" s="19">
        <f>IF(A333 &gt; 0,A333*Mortgage!$B$4/12,0)</f>
        <v>4753.1155401265078</v>
      </c>
      <c r="C333" s="19">
        <f>IF(B333 &gt; 0,Mortgage!$B$14-B333,0)</f>
        <v>-3142.6506710900931</v>
      </c>
      <c r="D333" s="20">
        <f>IF(B333&gt;0,IF(Mortgage!$G$2 = "n", 0,Mortgage!$G$3-Mortgage!$B$19),0)</f>
        <v>-1550.4648690364145</v>
      </c>
      <c r="E333" s="20">
        <f t="shared" si="74"/>
        <v>60.000000000000227</v>
      </c>
      <c r="F333" s="20">
        <f t="shared" si="75"/>
        <v>-4693.1155401265078</v>
      </c>
      <c r="G333" s="19">
        <f t="shared" si="76"/>
        <v>1145440.8451704881</v>
      </c>
      <c r="H333" s="19">
        <f t="shared" si="82"/>
        <v>865300.84517048462</v>
      </c>
      <c r="I333" s="19">
        <f t="shared" si="83"/>
        <v>-845440.84517048462</v>
      </c>
      <c r="J333" s="14">
        <v>331</v>
      </c>
      <c r="K333" s="15">
        <f t="shared" si="77"/>
        <v>28</v>
      </c>
      <c r="L333" s="31"/>
      <c r="N333" s="19">
        <f t="shared" si="73"/>
        <v>386804.92152731179</v>
      </c>
      <c r="O333" s="19">
        <f>IF(N333&gt;0,N333*Mortgage!$B$4/26,0)</f>
        <v>743.85561832175347</v>
      </c>
      <c r="P333" s="19">
        <f>IF(O333&gt;0,Mortgage!$B$38-O333,0)</f>
        <v>-0.92288281223136437</v>
      </c>
      <c r="Q333" s="20">
        <f>IF(P333&gt;0,IF(Mortgage!$G$2 = "n", 0,Mortgage!$G$4-Mortgage!$B$38),0)</f>
        <v>0</v>
      </c>
      <c r="R333" s="20">
        <f t="shared" si="78"/>
        <v>742.9327355095221</v>
      </c>
      <c r="S333" s="20">
        <f t="shared" si="79"/>
        <v>-0.92288281223136437</v>
      </c>
      <c r="T333" s="19">
        <f t="shared" si="80"/>
        <v>386805.844410124</v>
      </c>
      <c r="U333" s="19">
        <f t="shared" si="84"/>
        <v>232419.07312428893</v>
      </c>
      <c r="V333" s="19">
        <f t="shared" si="85"/>
        <v>-86805.844410122387</v>
      </c>
      <c r="W333" s="14">
        <v>331</v>
      </c>
      <c r="X333" s="15">
        <f t="shared" si="81"/>
        <v>13</v>
      </c>
      <c r="Y333" s="31"/>
    </row>
    <row r="334" spans="1:25" x14ac:dyDescent="0.25">
      <c r="A334" s="19">
        <f t="shared" si="72"/>
        <v>1145440.8451704881</v>
      </c>
      <c r="B334" s="19">
        <f>IF(A334 &gt; 0,A334*Mortgage!$B$4/12,0)</f>
        <v>4772.6701882103671</v>
      </c>
      <c r="C334" s="19">
        <f>IF(B334 &gt; 0,Mortgage!$B$14-B334,0)</f>
        <v>-3162.2053191739524</v>
      </c>
      <c r="D334" s="20">
        <f>IF(B334&gt;0,IF(Mortgage!$G$2 = "n", 0,Mortgage!$G$3-Mortgage!$B$19),0)</f>
        <v>-1550.4648690364145</v>
      </c>
      <c r="E334" s="20">
        <f t="shared" si="74"/>
        <v>60.000000000000227</v>
      </c>
      <c r="F334" s="20">
        <f t="shared" si="75"/>
        <v>-4712.6701882103671</v>
      </c>
      <c r="G334" s="19">
        <f t="shared" si="76"/>
        <v>1150153.5153586983</v>
      </c>
      <c r="H334" s="19">
        <f t="shared" si="82"/>
        <v>870073.51535869495</v>
      </c>
      <c r="I334" s="19">
        <f t="shared" si="83"/>
        <v>-850153.51535869495</v>
      </c>
      <c r="J334" s="14">
        <v>332</v>
      </c>
      <c r="K334" s="15">
        <f t="shared" si="77"/>
        <v>28</v>
      </c>
      <c r="L334" s="31"/>
      <c r="N334" s="19">
        <f t="shared" si="73"/>
        <v>386805.844410124</v>
      </c>
      <c r="O334" s="19">
        <f>IF(N334&gt;0,N334*Mortgage!$B$4/26,0)</f>
        <v>743.85739309639234</v>
      </c>
      <c r="P334" s="19">
        <f>IF(O334&gt;0,Mortgage!$B$38-O334,0)</f>
        <v>-0.92465758687023936</v>
      </c>
      <c r="Q334" s="20">
        <f>IF(P334&gt;0,IF(Mortgage!$G$2 = "n", 0,Mortgage!$G$4-Mortgage!$B$38),0)</f>
        <v>0</v>
      </c>
      <c r="R334" s="20">
        <f t="shared" si="78"/>
        <v>742.9327355095221</v>
      </c>
      <c r="S334" s="20">
        <f t="shared" si="79"/>
        <v>-0.92465758687023936</v>
      </c>
      <c r="T334" s="19">
        <f t="shared" si="80"/>
        <v>386806.76906771085</v>
      </c>
      <c r="U334" s="19">
        <f t="shared" si="84"/>
        <v>233162.93051738534</v>
      </c>
      <c r="V334" s="19">
        <f t="shared" si="85"/>
        <v>-86806.769067709261</v>
      </c>
      <c r="W334" s="14">
        <v>332</v>
      </c>
      <c r="X334" s="15">
        <f t="shared" si="81"/>
        <v>13</v>
      </c>
      <c r="Y334" s="31"/>
    </row>
    <row r="335" spans="1:25" x14ac:dyDescent="0.25">
      <c r="A335" s="19">
        <f t="shared" si="72"/>
        <v>1150153.5153586983</v>
      </c>
      <c r="B335" s="19">
        <f>IF(A335 &gt; 0,A335*Mortgage!$B$4/12,0)</f>
        <v>4792.3063139945762</v>
      </c>
      <c r="C335" s="19">
        <f>IF(B335 &gt; 0,Mortgage!$B$14-B335,0)</f>
        <v>-3181.8414449581614</v>
      </c>
      <c r="D335" s="20">
        <f>IF(B335&gt;0,IF(Mortgage!$G$2 = "n", 0,Mortgage!$G$3-Mortgage!$B$19),0)</f>
        <v>-1550.4648690364145</v>
      </c>
      <c r="E335" s="20">
        <f t="shared" si="74"/>
        <v>60.000000000000227</v>
      </c>
      <c r="F335" s="20">
        <f t="shared" si="75"/>
        <v>-4732.3063139945762</v>
      </c>
      <c r="G335" s="19">
        <f t="shared" si="76"/>
        <v>1154885.8216726929</v>
      </c>
      <c r="H335" s="19">
        <f t="shared" si="82"/>
        <v>874865.82167268952</v>
      </c>
      <c r="I335" s="19">
        <f t="shared" si="83"/>
        <v>-854885.82167268952</v>
      </c>
      <c r="J335" s="14">
        <v>333</v>
      </c>
      <c r="K335" s="15">
        <f t="shared" si="77"/>
        <v>28</v>
      </c>
      <c r="L335" s="31"/>
      <c r="N335" s="19">
        <f t="shared" si="73"/>
        <v>386806.76906771085</v>
      </c>
      <c r="O335" s="19">
        <f>IF(N335&gt;0,N335*Mortgage!$B$4/26,0)</f>
        <v>743.85917128405936</v>
      </c>
      <c r="P335" s="19">
        <f>IF(O335&gt;0,Mortgage!$B$38-O335,0)</f>
        <v>-0.92643577453725356</v>
      </c>
      <c r="Q335" s="20">
        <f>IF(P335&gt;0,IF(Mortgage!$G$2 = "n", 0,Mortgage!$G$4-Mortgage!$B$38),0)</f>
        <v>0</v>
      </c>
      <c r="R335" s="20">
        <f t="shared" si="78"/>
        <v>742.9327355095221</v>
      </c>
      <c r="S335" s="20">
        <f t="shared" si="79"/>
        <v>-0.92643577453725356</v>
      </c>
      <c r="T335" s="19">
        <f t="shared" si="80"/>
        <v>386807.69550348539</v>
      </c>
      <c r="U335" s="19">
        <f t="shared" si="84"/>
        <v>233906.78968866941</v>
      </c>
      <c r="V335" s="19">
        <f t="shared" si="85"/>
        <v>-86807.695503483803</v>
      </c>
      <c r="W335" s="14">
        <v>333</v>
      </c>
      <c r="X335" s="15">
        <f t="shared" si="81"/>
        <v>13</v>
      </c>
      <c r="Y335" s="31"/>
    </row>
    <row r="336" spans="1:25" x14ac:dyDescent="0.25">
      <c r="A336" s="19">
        <f t="shared" si="72"/>
        <v>1154885.8216726929</v>
      </c>
      <c r="B336" s="19">
        <f>IF(A336 &gt; 0,A336*Mortgage!$B$4/12,0)</f>
        <v>4812.0242569695538</v>
      </c>
      <c r="C336" s="19">
        <f>IF(B336 &gt; 0,Mortgage!$B$14-B336,0)</f>
        <v>-3201.5593879331391</v>
      </c>
      <c r="D336" s="20">
        <f>IF(B336&gt;0,IF(Mortgage!$G$2 = "n", 0,Mortgage!$G$3-Mortgage!$B$19),0)</f>
        <v>-1550.4648690364145</v>
      </c>
      <c r="E336" s="20">
        <f t="shared" si="74"/>
        <v>60.000000000000227</v>
      </c>
      <c r="F336" s="20">
        <f t="shared" si="75"/>
        <v>-4752.0242569695538</v>
      </c>
      <c r="G336" s="19">
        <f t="shared" si="76"/>
        <v>1159637.8459296625</v>
      </c>
      <c r="H336" s="19">
        <f t="shared" si="82"/>
        <v>879677.84592965909</v>
      </c>
      <c r="I336" s="19">
        <f t="shared" si="83"/>
        <v>-859637.84592965909</v>
      </c>
      <c r="J336" s="14">
        <v>334</v>
      </c>
      <c r="K336" s="15">
        <f t="shared" si="77"/>
        <v>28</v>
      </c>
      <c r="L336" s="31"/>
      <c r="N336" s="19">
        <f t="shared" si="73"/>
        <v>386807.69550348539</v>
      </c>
      <c r="O336" s="19">
        <f>IF(N336&gt;0,N336*Mortgage!$B$4/26,0)</f>
        <v>743.86095289131799</v>
      </c>
      <c r="P336" s="19">
        <f>IF(O336&gt;0,Mortgage!$B$38-O336,0)</f>
        <v>-0.9282173817958892</v>
      </c>
      <c r="Q336" s="20">
        <f>IF(P336&gt;0,IF(Mortgage!$G$2 = "n", 0,Mortgage!$G$4-Mortgage!$B$38),0)</f>
        <v>0</v>
      </c>
      <c r="R336" s="20">
        <f t="shared" si="78"/>
        <v>742.9327355095221</v>
      </c>
      <c r="S336" s="20">
        <f t="shared" si="79"/>
        <v>-0.9282173817958892</v>
      </c>
      <c r="T336" s="19">
        <f t="shared" si="80"/>
        <v>386808.62372086721</v>
      </c>
      <c r="U336" s="19">
        <f t="shared" si="84"/>
        <v>234650.65064156073</v>
      </c>
      <c r="V336" s="19">
        <f t="shared" si="85"/>
        <v>-86808.623720865595</v>
      </c>
      <c r="W336" s="14">
        <v>334</v>
      </c>
      <c r="X336" s="15">
        <f t="shared" si="81"/>
        <v>13</v>
      </c>
      <c r="Y336" s="31"/>
    </row>
    <row r="337" spans="1:25" x14ac:dyDescent="0.25">
      <c r="A337" s="19">
        <f t="shared" si="72"/>
        <v>1159637.8459296625</v>
      </c>
      <c r="B337" s="19">
        <f>IF(A337 &gt; 0,A337*Mortgage!$B$4/12,0)</f>
        <v>4831.8243580402604</v>
      </c>
      <c r="C337" s="19">
        <f>IF(B337 &gt; 0,Mortgage!$B$14-B337,0)</f>
        <v>-3221.3594890038457</v>
      </c>
      <c r="D337" s="20">
        <f>IF(B337&gt;0,IF(Mortgage!$G$2 = "n", 0,Mortgage!$G$3-Mortgage!$B$19),0)</f>
        <v>-1550.4648690364145</v>
      </c>
      <c r="E337" s="20">
        <f t="shared" si="74"/>
        <v>60.000000000000227</v>
      </c>
      <c r="F337" s="20">
        <f t="shared" si="75"/>
        <v>-4771.8243580402604</v>
      </c>
      <c r="G337" s="19">
        <f t="shared" si="76"/>
        <v>1164409.6702877027</v>
      </c>
      <c r="H337" s="19">
        <f t="shared" si="82"/>
        <v>884509.67028769932</v>
      </c>
      <c r="I337" s="19">
        <f t="shared" si="83"/>
        <v>-864409.67028769932</v>
      </c>
      <c r="J337" s="14">
        <v>335</v>
      </c>
      <c r="K337" s="15">
        <f t="shared" si="77"/>
        <v>28</v>
      </c>
      <c r="L337" s="31"/>
      <c r="N337" s="19">
        <f t="shared" si="73"/>
        <v>386808.62372086721</v>
      </c>
      <c r="O337" s="19">
        <f>IF(N337&gt;0,N337*Mortgage!$B$4/26,0)</f>
        <v>743.86273792474469</v>
      </c>
      <c r="P337" s="19">
        <f>IF(O337&gt;0,Mortgage!$B$38-O337,0)</f>
        <v>-0.93000241522258875</v>
      </c>
      <c r="Q337" s="20">
        <f>IF(P337&gt;0,IF(Mortgage!$G$2 = "n", 0,Mortgage!$G$4-Mortgage!$B$38),0)</f>
        <v>0</v>
      </c>
      <c r="R337" s="20">
        <f t="shared" si="78"/>
        <v>742.9327355095221</v>
      </c>
      <c r="S337" s="20">
        <f t="shared" si="79"/>
        <v>-0.93000241522258875</v>
      </c>
      <c r="T337" s="19">
        <f t="shared" si="80"/>
        <v>386809.55372328241</v>
      </c>
      <c r="U337" s="19">
        <f t="shared" si="84"/>
        <v>235394.51337948546</v>
      </c>
      <c r="V337" s="19">
        <f t="shared" si="85"/>
        <v>-86809.553723280813</v>
      </c>
      <c r="W337" s="14">
        <v>335</v>
      </c>
      <c r="X337" s="15">
        <f t="shared" si="81"/>
        <v>13</v>
      </c>
      <c r="Y337" s="31"/>
    </row>
    <row r="338" spans="1:25" x14ac:dyDescent="0.25">
      <c r="A338" s="19">
        <f t="shared" si="72"/>
        <v>1164409.6702877027</v>
      </c>
      <c r="B338" s="19">
        <f>IF(A338 &gt; 0,A338*Mortgage!$B$4/12,0)</f>
        <v>4851.7069595320945</v>
      </c>
      <c r="C338" s="19">
        <f>IF(B338 &gt; 0,Mortgage!$B$14-B338,0)</f>
        <v>-3241.2420904956798</v>
      </c>
      <c r="D338" s="20">
        <f>IF(B338&gt;0,IF(Mortgage!$G$2 = "n", 0,Mortgage!$G$3-Mortgage!$B$19),0)</f>
        <v>-1550.4648690364145</v>
      </c>
      <c r="E338" s="20">
        <f t="shared" si="74"/>
        <v>60.000000000000227</v>
      </c>
      <c r="F338" s="20">
        <f t="shared" si="75"/>
        <v>-4791.7069595320945</v>
      </c>
      <c r="G338" s="19">
        <f t="shared" si="76"/>
        <v>1169201.3772472348</v>
      </c>
      <c r="H338" s="19">
        <f t="shared" si="82"/>
        <v>889361.37724723143</v>
      </c>
      <c r="I338" s="19">
        <f t="shared" si="83"/>
        <v>-869201.37724723143</v>
      </c>
      <c r="J338" s="14">
        <v>336</v>
      </c>
      <c r="K338" s="15">
        <f t="shared" si="77"/>
        <v>28</v>
      </c>
      <c r="L338" s="31"/>
      <c r="N338" s="19">
        <f t="shared" si="73"/>
        <v>386809.55372328241</v>
      </c>
      <c r="O338" s="19">
        <f>IF(N338&gt;0,N338*Mortgage!$B$4/26,0)</f>
        <v>743.86452639092772</v>
      </c>
      <c r="P338" s="19">
        <f>IF(O338&gt;0,Mortgage!$B$38-O338,0)</f>
        <v>-0.93179088140561817</v>
      </c>
      <c r="Q338" s="20">
        <f>IF(P338&gt;0,IF(Mortgage!$G$2 = "n", 0,Mortgage!$G$4-Mortgage!$B$38),0)</f>
        <v>0</v>
      </c>
      <c r="R338" s="20">
        <f t="shared" si="78"/>
        <v>742.9327355095221</v>
      </c>
      <c r="S338" s="20">
        <f t="shared" si="79"/>
        <v>-0.93179088140561817</v>
      </c>
      <c r="T338" s="19">
        <f t="shared" si="80"/>
        <v>386810.4855141638</v>
      </c>
      <c r="U338" s="19">
        <f t="shared" si="84"/>
        <v>236138.3779058764</v>
      </c>
      <c r="V338" s="19">
        <f t="shared" si="85"/>
        <v>-86810.485514162225</v>
      </c>
      <c r="W338" s="14">
        <v>336</v>
      </c>
      <c r="X338" s="15">
        <f t="shared" si="81"/>
        <v>13</v>
      </c>
      <c r="Y338" s="31"/>
    </row>
    <row r="339" spans="1:25" x14ac:dyDescent="0.25">
      <c r="A339" s="19">
        <f t="shared" si="72"/>
        <v>1169201.3772472348</v>
      </c>
      <c r="B339" s="19">
        <f>IF(A339 &gt; 0,A339*Mortgage!$B$4/12,0)</f>
        <v>4871.6724051968122</v>
      </c>
      <c r="C339" s="19">
        <f>IF(B339 &gt; 0,Mortgage!$B$14-B339,0)</f>
        <v>-3261.2075361603975</v>
      </c>
      <c r="D339" s="20">
        <f>IF(B339&gt;0,IF(Mortgage!$G$2 = "n", 0,Mortgage!$G$3-Mortgage!$B$19),0)</f>
        <v>-1550.4648690364145</v>
      </c>
      <c r="E339" s="20">
        <f t="shared" si="74"/>
        <v>60.000000000000227</v>
      </c>
      <c r="F339" s="20">
        <f t="shared" si="75"/>
        <v>-4811.6724051968122</v>
      </c>
      <c r="G339" s="19">
        <f t="shared" si="76"/>
        <v>1174013.0496524316</v>
      </c>
      <c r="H339" s="19">
        <f t="shared" si="82"/>
        <v>894233.04965242825</v>
      </c>
      <c r="I339" s="19">
        <f t="shared" si="83"/>
        <v>-874013.04965242825</v>
      </c>
      <c r="J339" s="14">
        <v>337</v>
      </c>
      <c r="K339" s="15">
        <f t="shared" si="77"/>
        <v>29</v>
      </c>
      <c r="L339" s="30"/>
      <c r="N339" s="19">
        <f t="shared" si="73"/>
        <v>386810.4855141638</v>
      </c>
      <c r="O339" s="19">
        <f>IF(N339&gt;0,N339*Mortgage!$B$4/26,0)</f>
        <v>743.86631829646888</v>
      </c>
      <c r="P339" s="19">
        <f>IF(O339&gt;0,Mortgage!$B$38-O339,0)</f>
        <v>-0.9335827869467721</v>
      </c>
      <c r="Q339" s="20">
        <f>IF(P339&gt;0,IF(Mortgage!$G$2 = "n", 0,Mortgage!$G$4-Mortgage!$B$38),0)</f>
        <v>0</v>
      </c>
      <c r="R339" s="20">
        <f t="shared" si="78"/>
        <v>742.9327355095221</v>
      </c>
      <c r="S339" s="20">
        <f t="shared" si="79"/>
        <v>-0.9335827869467721</v>
      </c>
      <c r="T339" s="19">
        <f t="shared" si="80"/>
        <v>386811.41909695073</v>
      </c>
      <c r="U339" s="19">
        <f t="shared" si="84"/>
        <v>236882.24422417287</v>
      </c>
      <c r="V339" s="19">
        <f t="shared" si="85"/>
        <v>-86811.419096949176</v>
      </c>
      <c r="W339" s="14">
        <v>337</v>
      </c>
      <c r="X339" s="15">
        <f t="shared" si="81"/>
        <v>13</v>
      </c>
      <c r="Y339" s="31"/>
    </row>
    <row r="340" spans="1:25" x14ac:dyDescent="0.25">
      <c r="A340" s="19">
        <f t="shared" si="72"/>
        <v>1174013.0496524316</v>
      </c>
      <c r="B340" s="19">
        <f>IF(A340 &gt; 0,A340*Mortgage!$B$4/12,0)</f>
        <v>4891.7210402184655</v>
      </c>
      <c r="C340" s="19">
        <f>IF(B340 &gt; 0,Mortgage!$B$14-B340,0)</f>
        <v>-3281.2561711820508</v>
      </c>
      <c r="D340" s="20">
        <f>IF(B340&gt;0,IF(Mortgage!$G$2 = "n", 0,Mortgage!$G$3-Mortgage!$B$19),0)</f>
        <v>-1550.4648690364145</v>
      </c>
      <c r="E340" s="20">
        <f t="shared" si="74"/>
        <v>60.000000000000227</v>
      </c>
      <c r="F340" s="20">
        <f t="shared" si="75"/>
        <v>-4831.7210402184655</v>
      </c>
      <c r="G340" s="19">
        <f t="shared" si="76"/>
        <v>1178844.77069265</v>
      </c>
      <c r="H340" s="19">
        <f t="shared" si="82"/>
        <v>899124.77069264674</v>
      </c>
      <c r="I340" s="19">
        <f t="shared" si="83"/>
        <v>-878844.77069264674</v>
      </c>
      <c r="J340" s="14">
        <v>338</v>
      </c>
      <c r="K340" s="15">
        <f t="shared" si="77"/>
        <v>29</v>
      </c>
      <c r="L340" s="30"/>
      <c r="N340" s="19">
        <f t="shared" si="73"/>
        <v>386811.41909695073</v>
      </c>
      <c r="O340" s="19">
        <f>IF(N340&gt;0,N340*Mortgage!$B$4/26,0)</f>
        <v>743.86811364798223</v>
      </c>
      <c r="P340" s="19">
        <f>IF(O340&gt;0,Mortgage!$B$38-O340,0)</f>
        <v>-0.93537813846012341</v>
      </c>
      <c r="Q340" s="20">
        <f>IF(P340&gt;0,IF(Mortgage!$G$2 = "n", 0,Mortgage!$G$4-Mortgage!$B$38),0)</f>
        <v>0</v>
      </c>
      <c r="R340" s="20">
        <f t="shared" si="78"/>
        <v>742.9327355095221</v>
      </c>
      <c r="S340" s="20">
        <f t="shared" si="79"/>
        <v>-0.93537813846012341</v>
      </c>
      <c r="T340" s="19">
        <f t="shared" si="80"/>
        <v>386812.35447508917</v>
      </c>
      <c r="U340" s="19">
        <f t="shared" si="84"/>
        <v>237626.11233782084</v>
      </c>
      <c r="V340" s="19">
        <f t="shared" si="85"/>
        <v>-86812.354475087632</v>
      </c>
      <c r="W340" s="14">
        <v>338</v>
      </c>
      <c r="X340" s="15">
        <f t="shared" si="81"/>
        <v>13</v>
      </c>
      <c r="Y340" s="31"/>
    </row>
    <row r="341" spans="1:25" x14ac:dyDescent="0.25">
      <c r="A341" s="19">
        <f t="shared" si="72"/>
        <v>1178844.77069265</v>
      </c>
      <c r="B341" s="19">
        <f>IF(A341 &gt; 0,A341*Mortgage!$B$4/12,0)</f>
        <v>4911.8532112193752</v>
      </c>
      <c r="C341" s="19">
        <f>IF(B341 &gt; 0,Mortgage!$B$14-B341,0)</f>
        <v>-3301.3883421829605</v>
      </c>
      <c r="D341" s="20">
        <f>IF(B341&gt;0,IF(Mortgage!$G$2 = "n", 0,Mortgage!$G$3-Mortgage!$B$19),0)</f>
        <v>-1550.4648690364145</v>
      </c>
      <c r="E341" s="20">
        <f t="shared" si="74"/>
        <v>60.000000000000227</v>
      </c>
      <c r="F341" s="20">
        <f t="shared" si="75"/>
        <v>-4851.8532112193752</v>
      </c>
      <c r="G341" s="19">
        <f t="shared" si="76"/>
        <v>1183696.6239038692</v>
      </c>
      <c r="H341" s="19">
        <f t="shared" si="82"/>
        <v>904036.62390386616</v>
      </c>
      <c r="I341" s="19">
        <f t="shared" si="83"/>
        <v>-883696.62390386616</v>
      </c>
      <c r="J341" s="14">
        <v>339</v>
      </c>
      <c r="K341" s="15">
        <f t="shared" si="77"/>
        <v>29</v>
      </c>
      <c r="L341" s="30"/>
      <c r="N341" s="19">
        <f t="shared" si="73"/>
        <v>386812.35447508917</v>
      </c>
      <c r="O341" s="19">
        <f>IF(N341&gt;0,N341*Mortgage!$B$4/26,0)</f>
        <v>743.86991245209458</v>
      </c>
      <c r="P341" s="19">
        <f>IF(O341&gt;0,Mortgage!$B$38-O341,0)</f>
        <v>-0.93717694257247786</v>
      </c>
      <c r="Q341" s="20">
        <f>IF(P341&gt;0,IF(Mortgage!$G$2 = "n", 0,Mortgage!$G$4-Mortgage!$B$38),0)</f>
        <v>0</v>
      </c>
      <c r="R341" s="20">
        <f t="shared" si="78"/>
        <v>742.9327355095221</v>
      </c>
      <c r="S341" s="20">
        <f t="shared" si="79"/>
        <v>-0.93717694257247786</v>
      </c>
      <c r="T341" s="19">
        <f t="shared" si="80"/>
        <v>386813.29165203177</v>
      </c>
      <c r="U341" s="19">
        <f t="shared" si="84"/>
        <v>238369.98225027294</v>
      </c>
      <c r="V341" s="19">
        <f t="shared" si="85"/>
        <v>-86813.29165203021</v>
      </c>
      <c r="W341" s="14">
        <v>339</v>
      </c>
      <c r="X341" s="15">
        <f t="shared" si="81"/>
        <v>14</v>
      </c>
      <c r="Y341" s="30"/>
    </row>
    <row r="342" spans="1:25" x14ac:dyDescent="0.25">
      <c r="A342" s="19">
        <f t="shared" si="72"/>
        <v>1183696.6239038692</v>
      </c>
      <c r="B342" s="19">
        <f>IF(A342 &gt; 0,A342*Mortgage!$B$4/12,0)</f>
        <v>4932.0692662661213</v>
      </c>
      <c r="C342" s="19">
        <f>IF(B342 &gt; 0,Mortgage!$B$14-B342,0)</f>
        <v>-3321.6043972297066</v>
      </c>
      <c r="D342" s="20">
        <f>IF(B342&gt;0,IF(Mortgage!$G$2 = "n", 0,Mortgage!$G$3-Mortgage!$B$19),0)</f>
        <v>-1550.4648690364145</v>
      </c>
      <c r="E342" s="20">
        <f t="shared" si="74"/>
        <v>60.000000000000227</v>
      </c>
      <c r="F342" s="20">
        <f t="shared" si="75"/>
        <v>-4872.0692662661213</v>
      </c>
      <c r="G342" s="19">
        <f t="shared" si="76"/>
        <v>1188568.6931701351</v>
      </c>
      <c r="H342" s="19">
        <f t="shared" si="82"/>
        <v>908968.69317013223</v>
      </c>
      <c r="I342" s="19">
        <f t="shared" si="83"/>
        <v>-888568.69317013223</v>
      </c>
      <c r="J342" s="14">
        <v>340</v>
      </c>
      <c r="K342" s="15">
        <f t="shared" si="77"/>
        <v>29</v>
      </c>
      <c r="L342" s="30"/>
      <c r="N342" s="19">
        <f t="shared" si="73"/>
        <v>386813.29165203177</v>
      </c>
      <c r="O342" s="19">
        <f>IF(N342&gt;0,N342*Mortgage!$B$4/26,0)</f>
        <v>743.87171471544571</v>
      </c>
      <c r="P342" s="19">
        <f>IF(O342&gt;0,Mortgage!$B$38-O342,0)</f>
        <v>-0.93897920592360151</v>
      </c>
      <c r="Q342" s="20">
        <f>IF(P342&gt;0,IF(Mortgage!$G$2 = "n", 0,Mortgage!$G$4-Mortgage!$B$38),0)</f>
        <v>0</v>
      </c>
      <c r="R342" s="20">
        <f t="shared" si="78"/>
        <v>742.9327355095221</v>
      </c>
      <c r="S342" s="20">
        <f t="shared" si="79"/>
        <v>-0.93897920592360151</v>
      </c>
      <c r="T342" s="19">
        <f t="shared" si="80"/>
        <v>386814.23063123767</v>
      </c>
      <c r="U342" s="19">
        <f t="shared" si="84"/>
        <v>239113.85396498838</v>
      </c>
      <c r="V342" s="19">
        <f t="shared" si="85"/>
        <v>-86814.230631236132</v>
      </c>
      <c r="W342" s="14">
        <v>340</v>
      </c>
      <c r="X342" s="15">
        <f t="shared" si="81"/>
        <v>14</v>
      </c>
      <c r="Y342" s="30"/>
    </row>
    <row r="343" spans="1:25" x14ac:dyDescent="0.25">
      <c r="A343" s="19">
        <f t="shared" si="72"/>
        <v>1188568.6931701351</v>
      </c>
      <c r="B343" s="19">
        <f>IF(A343 &gt; 0,A343*Mortgage!$B$4/12,0)</f>
        <v>4952.3695548755632</v>
      </c>
      <c r="C343" s="19">
        <f>IF(B343 &gt; 0,Mortgage!$B$14-B343,0)</f>
        <v>-3341.9046858391484</v>
      </c>
      <c r="D343" s="20">
        <f>IF(B343&gt;0,IF(Mortgage!$G$2 = "n", 0,Mortgage!$G$3-Mortgage!$B$19),0)</f>
        <v>-1550.4648690364145</v>
      </c>
      <c r="E343" s="20">
        <f t="shared" si="74"/>
        <v>60.000000000000227</v>
      </c>
      <c r="F343" s="20">
        <f t="shared" si="75"/>
        <v>-4892.3695548755632</v>
      </c>
      <c r="G343" s="19">
        <f t="shared" si="76"/>
        <v>1193461.0627250106</v>
      </c>
      <c r="H343" s="19">
        <f t="shared" si="82"/>
        <v>913921.06272500777</v>
      </c>
      <c r="I343" s="19">
        <f t="shared" si="83"/>
        <v>-893461.06272500777</v>
      </c>
      <c r="J343" s="14">
        <v>341</v>
      </c>
      <c r="K343" s="15">
        <f t="shared" si="77"/>
        <v>29</v>
      </c>
      <c r="L343" s="30"/>
      <c r="N343" s="19">
        <f t="shared" si="73"/>
        <v>386814.23063123767</v>
      </c>
      <c r="O343" s="19">
        <f>IF(N343&gt;0,N343*Mortgage!$B$4/26,0)</f>
        <v>743.87352044468776</v>
      </c>
      <c r="P343" s="19">
        <f>IF(O343&gt;0,Mortgage!$B$38-O343,0)</f>
        <v>-0.94078493516565231</v>
      </c>
      <c r="Q343" s="20">
        <f>IF(P343&gt;0,IF(Mortgage!$G$2 = "n", 0,Mortgage!$G$4-Mortgage!$B$38),0)</f>
        <v>0</v>
      </c>
      <c r="R343" s="20">
        <f t="shared" si="78"/>
        <v>742.9327355095221</v>
      </c>
      <c r="S343" s="20">
        <f t="shared" si="79"/>
        <v>-0.94078493516565231</v>
      </c>
      <c r="T343" s="19">
        <f t="shared" si="80"/>
        <v>386815.17141617282</v>
      </c>
      <c r="U343" s="19">
        <f t="shared" si="84"/>
        <v>239857.72748543308</v>
      </c>
      <c r="V343" s="19">
        <f t="shared" si="85"/>
        <v>-86815.171416171303</v>
      </c>
      <c r="W343" s="14">
        <v>341</v>
      </c>
      <c r="X343" s="15">
        <f t="shared" si="81"/>
        <v>14</v>
      </c>
      <c r="Y343" s="30"/>
    </row>
    <row r="344" spans="1:25" x14ac:dyDescent="0.25">
      <c r="A344" s="19">
        <f t="shared" si="72"/>
        <v>1193461.0627250106</v>
      </c>
      <c r="B344" s="19">
        <f>IF(A344 &gt; 0,A344*Mortgage!$B$4/12,0)</f>
        <v>4972.7544280208776</v>
      </c>
      <c r="C344" s="19">
        <f>IF(B344 &gt; 0,Mortgage!$B$14-B344,0)</f>
        <v>-3362.2895589844629</v>
      </c>
      <c r="D344" s="20">
        <f>IF(B344&gt;0,IF(Mortgage!$G$2 = "n", 0,Mortgage!$G$3-Mortgage!$B$19),0)</f>
        <v>-1550.4648690364145</v>
      </c>
      <c r="E344" s="20">
        <f t="shared" si="74"/>
        <v>60.000000000000227</v>
      </c>
      <c r="F344" s="20">
        <f t="shared" si="75"/>
        <v>-4912.7544280208776</v>
      </c>
      <c r="G344" s="19">
        <f t="shared" si="76"/>
        <v>1198373.8171530315</v>
      </c>
      <c r="H344" s="19">
        <f t="shared" si="82"/>
        <v>918893.81715302868</v>
      </c>
      <c r="I344" s="19">
        <f t="shared" si="83"/>
        <v>-898373.81715302868</v>
      </c>
      <c r="J344" s="14">
        <v>342</v>
      </c>
      <c r="K344" s="15">
        <f t="shared" si="77"/>
        <v>29</v>
      </c>
      <c r="L344" s="30"/>
      <c r="N344" s="19">
        <f t="shared" si="73"/>
        <v>386815.17141617282</v>
      </c>
      <c r="O344" s="19">
        <f>IF(N344&gt;0,N344*Mortgage!$B$4/26,0)</f>
        <v>743.87532964648619</v>
      </c>
      <c r="P344" s="19">
        <f>IF(O344&gt;0,Mortgage!$B$38-O344,0)</f>
        <v>-0.94259413696408956</v>
      </c>
      <c r="Q344" s="20">
        <f>IF(P344&gt;0,IF(Mortgage!$G$2 = "n", 0,Mortgage!$G$4-Mortgage!$B$38),0)</f>
        <v>0</v>
      </c>
      <c r="R344" s="20">
        <f t="shared" si="78"/>
        <v>742.9327355095221</v>
      </c>
      <c r="S344" s="20">
        <f t="shared" si="79"/>
        <v>-0.94259413696408956</v>
      </c>
      <c r="T344" s="19">
        <f t="shared" si="80"/>
        <v>386816.1140103098</v>
      </c>
      <c r="U344" s="19">
        <f t="shared" si="84"/>
        <v>240601.60281507956</v>
      </c>
      <c r="V344" s="19">
        <f t="shared" si="85"/>
        <v>-86816.114010308273</v>
      </c>
      <c r="W344" s="14">
        <v>342</v>
      </c>
      <c r="X344" s="15">
        <f t="shared" si="81"/>
        <v>14</v>
      </c>
      <c r="Y344" s="30"/>
    </row>
    <row r="345" spans="1:25" x14ac:dyDescent="0.25">
      <c r="A345" s="19">
        <f t="shared" si="72"/>
        <v>1198373.8171530315</v>
      </c>
      <c r="B345" s="19">
        <f>IF(A345 &gt; 0,A345*Mortgage!$B$4/12,0)</f>
        <v>4993.2242381376318</v>
      </c>
      <c r="C345" s="19">
        <f>IF(B345 &gt; 0,Mortgage!$B$14-B345,0)</f>
        <v>-3382.7593691012171</v>
      </c>
      <c r="D345" s="20">
        <f>IF(B345&gt;0,IF(Mortgage!$G$2 = "n", 0,Mortgage!$G$3-Mortgage!$B$19),0)</f>
        <v>-1550.4648690364145</v>
      </c>
      <c r="E345" s="20">
        <f t="shared" si="74"/>
        <v>60.000000000000227</v>
      </c>
      <c r="F345" s="20">
        <f t="shared" si="75"/>
        <v>-4933.2242381376318</v>
      </c>
      <c r="G345" s="19">
        <f t="shared" si="76"/>
        <v>1203307.041391169</v>
      </c>
      <c r="H345" s="19">
        <f t="shared" si="82"/>
        <v>923887.04139116628</v>
      </c>
      <c r="I345" s="19">
        <f t="shared" si="83"/>
        <v>-903307.04139116628</v>
      </c>
      <c r="J345" s="14">
        <v>343</v>
      </c>
      <c r="K345" s="15">
        <f t="shared" si="77"/>
        <v>29</v>
      </c>
      <c r="L345" s="31"/>
      <c r="N345" s="19">
        <f t="shared" si="73"/>
        <v>386816.1140103098</v>
      </c>
      <c r="O345" s="19">
        <f>IF(N345&gt;0,N345*Mortgage!$B$4/26,0)</f>
        <v>743.87714232751887</v>
      </c>
      <c r="P345" s="19">
        <f>IF(O345&gt;0,Mortgage!$B$38-O345,0)</f>
        <v>-0.9444068179967644</v>
      </c>
      <c r="Q345" s="20">
        <f>IF(P345&gt;0,IF(Mortgage!$G$2 = "n", 0,Mortgage!$G$4-Mortgage!$B$38),0)</f>
        <v>0</v>
      </c>
      <c r="R345" s="20">
        <f t="shared" si="78"/>
        <v>742.9327355095221</v>
      </c>
      <c r="S345" s="20">
        <f t="shared" si="79"/>
        <v>-0.9444068179967644</v>
      </c>
      <c r="T345" s="19">
        <f t="shared" si="80"/>
        <v>386817.05841712782</v>
      </c>
      <c r="U345" s="19">
        <f t="shared" si="84"/>
        <v>241345.47995740708</v>
      </c>
      <c r="V345" s="19">
        <f t="shared" si="85"/>
        <v>-86817.058417126274</v>
      </c>
      <c r="W345" s="14">
        <v>343</v>
      </c>
      <c r="X345" s="15">
        <f t="shared" si="81"/>
        <v>14</v>
      </c>
      <c r="Y345" s="30"/>
    </row>
    <row r="346" spans="1:25" x14ac:dyDescent="0.25">
      <c r="A346" s="19">
        <f t="shared" si="72"/>
        <v>1203307.041391169</v>
      </c>
      <c r="B346" s="19">
        <f>IF(A346 &gt; 0,A346*Mortgage!$B$4/12,0)</f>
        <v>5013.779339129871</v>
      </c>
      <c r="C346" s="19">
        <f>IF(B346 &gt; 0,Mortgage!$B$14-B346,0)</f>
        <v>-3403.3144700934563</v>
      </c>
      <c r="D346" s="20">
        <f>IF(B346&gt;0,IF(Mortgage!$G$2 = "n", 0,Mortgage!$G$3-Mortgage!$B$19),0)</f>
        <v>-1550.4648690364145</v>
      </c>
      <c r="E346" s="20">
        <f t="shared" si="74"/>
        <v>60.000000000000227</v>
      </c>
      <c r="F346" s="20">
        <f t="shared" si="75"/>
        <v>-4953.779339129871</v>
      </c>
      <c r="G346" s="19">
        <f t="shared" si="76"/>
        <v>1208260.8207302988</v>
      </c>
      <c r="H346" s="19">
        <f t="shared" si="82"/>
        <v>928900.8207302962</v>
      </c>
      <c r="I346" s="19">
        <f t="shared" si="83"/>
        <v>-908260.8207302962</v>
      </c>
      <c r="J346" s="14">
        <v>344</v>
      </c>
      <c r="K346" s="15">
        <f t="shared" si="77"/>
        <v>29</v>
      </c>
      <c r="L346" s="31"/>
      <c r="N346" s="19">
        <f t="shared" si="73"/>
        <v>386817.05841712782</v>
      </c>
      <c r="O346" s="19">
        <f>IF(N346&gt;0,N346*Mortgage!$B$4/26,0)</f>
        <v>743.87895849447659</v>
      </c>
      <c r="P346" s="19">
        <f>IF(O346&gt;0,Mortgage!$B$38-O346,0)</f>
        <v>-0.94622298495448831</v>
      </c>
      <c r="Q346" s="20">
        <f>IF(P346&gt;0,IF(Mortgage!$G$2 = "n", 0,Mortgage!$G$4-Mortgage!$B$38),0)</f>
        <v>0</v>
      </c>
      <c r="R346" s="20">
        <f t="shared" si="78"/>
        <v>742.9327355095221</v>
      </c>
      <c r="S346" s="20">
        <f t="shared" si="79"/>
        <v>-0.94622298495448831</v>
      </c>
      <c r="T346" s="19">
        <f t="shared" si="80"/>
        <v>386818.00464011275</v>
      </c>
      <c r="U346" s="19">
        <f t="shared" si="84"/>
        <v>242089.35891590157</v>
      </c>
      <c r="V346" s="19">
        <f t="shared" si="85"/>
        <v>-86818.004640111234</v>
      </c>
      <c r="W346" s="14">
        <v>344</v>
      </c>
      <c r="X346" s="15">
        <f t="shared" si="81"/>
        <v>14</v>
      </c>
      <c r="Y346" s="30"/>
    </row>
    <row r="347" spans="1:25" x14ac:dyDescent="0.25">
      <c r="A347" s="19">
        <f t="shared" si="72"/>
        <v>1208260.8207302988</v>
      </c>
      <c r="B347" s="19">
        <f>IF(A347 &gt; 0,A347*Mortgage!$B$4/12,0)</f>
        <v>5034.4200863762453</v>
      </c>
      <c r="C347" s="19">
        <f>IF(B347 &gt; 0,Mortgage!$B$14-B347,0)</f>
        <v>-3423.9552173398306</v>
      </c>
      <c r="D347" s="20">
        <f>IF(B347&gt;0,IF(Mortgage!$G$2 = "n", 0,Mortgage!$G$3-Mortgage!$B$19),0)</f>
        <v>-1550.4648690364145</v>
      </c>
      <c r="E347" s="20">
        <f t="shared" si="74"/>
        <v>60.000000000000227</v>
      </c>
      <c r="F347" s="20">
        <f t="shared" si="75"/>
        <v>-4974.4200863762453</v>
      </c>
      <c r="G347" s="19">
        <f t="shared" si="76"/>
        <v>1213235.2408166749</v>
      </c>
      <c r="H347" s="19">
        <f t="shared" si="82"/>
        <v>933935.24081667245</v>
      </c>
      <c r="I347" s="19">
        <f t="shared" si="83"/>
        <v>-913235.24081667245</v>
      </c>
      <c r="J347" s="14">
        <v>345</v>
      </c>
      <c r="K347" s="15">
        <f t="shared" si="77"/>
        <v>29</v>
      </c>
      <c r="L347" s="31"/>
      <c r="N347" s="19">
        <f t="shared" si="73"/>
        <v>386818.00464011275</v>
      </c>
      <c r="O347" s="19">
        <f>IF(N347&gt;0,N347*Mortgage!$B$4/26,0)</f>
        <v>743.88077815406302</v>
      </c>
      <c r="P347" s="19">
        <f>IF(O347&gt;0,Mortgage!$B$38-O347,0)</f>
        <v>-0.94804264454091935</v>
      </c>
      <c r="Q347" s="20">
        <f>IF(P347&gt;0,IF(Mortgage!$G$2 = "n", 0,Mortgage!$G$4-Mortgage!$B$38),0)</f>
        <v>0</v>
      </c>
      <c r="R347" s="20">
        <f t="shared" si="78"/>
        <v>742.9327355095221</v>
      </c>
      <c r="S347" s="20">
        <f t="shared" si="79"/>
        <v>-0.94804264454091935</v>
      </c>
      <c r="T347" s="19">
        <f t="shared" si="80"/>
        <v>386818.95268275728</v>
      </c>
      <c r="U347" s="19">
        <f t="shared" si="84"/>
        <v>242833.23969405564</v>
      </c>
      <c r="V347" s="19">
        <f t="shared" si="85"/>
        <v>-86818.952682755771</v>
      </c>
      <c r="W347" s="14">
        <v>345</v>
      </c>
      <c r="X347" s="15">
        <f t="shared" si="81"/>
        <v>14</v>
      </c>
      <c r="Y347" s="30"/>
    </row>
    <row r="348" spans="1:25" x14ac:dyDescent="0.25">
      <c r="A348" s="19">
        <f t="shared" si="72"/>
        <v>1213235.2408166749</v>
      </c>
      <c r="B348" s="19">
        <f>IF(A348 &gt; 0,A348*Mortgage!$B$4/12,0)</f>
        <v>5055.1468367361458</v>
      </c>
      <c r="C348" s="19">
        <f>IF(B348 &gt; 0,Mortgage!$B$14-B348,0)</f>
        <v>-3444.6819676997311</v>
      </c>
      <c r="D348" s="20">
        <f>IF(B348&gt;0,IF(Mortgage!$G$2 = "n", 0,Mortgage!$G$3-Mortgage!$B$19),0)</f>
        <v>-1550.4648690364145</v>
      </c>
      <c r="E348" s="20">
        <f t="shared" si="74"/>
        <v>60.000000000000227</v>
      </c>
      <c r="F348" s="20">
        <f t="shared" si="75"/>
        <v>-4995.1468367361458</v>
      </c>
      <c r="G348" s="19">
        <f t="shared" si="76"/>
        <v>1218230.3876534109</v>
      </c>
      <c r="H348" s="19">
        <f t="shared" si="82"/>
        <v>938990.38765340857</v>
      </c>
      <c r="I348" s="19">
        <f t="shared" si="83"/>
        <v>-918230.38765340857</v>
      </c>
      <c r="J348" s="14">
        <v>346</v>
      </c>
      <c r="K348" s="15">
        <f t="shared" si="77"/>
        <v>29</v>
      </c>
      <c r="L348" s="31"/>
      <c r="N348" s="19">
        <f t="shared" si="73"/>
        <v>386818.95268275728</v>
      </c>
      <c r="O348" s="19">
        <f>IF(N348&gt;0,N348*Mortgage!$B$4/26,0)</f>
        <v>743.88260131299478</v>
      </c>
      <c r="P348" s="19">
        <f>IF(O348&gt;0,Mortgage!$B$38-O348,0)</f>
        <v>-0.94986580347267591</v>
      </c>
      <c r="Q348" s="20">
        <f>IF(P348&gt;0,IF(Mortgage!$G$2 = "n", 0,Mortgage!$G$4-Mortgage!$B$38),0)</f>
        <v>0</v>
      </c>
      <c r="R348" s="20">
        <f t="shared" si="78"/>
        <v>742.9327355095221</v>
      </c>
      <c r="S348" s="20">
        <f t="shared" si="79"/>
        <v>-0.94986580347267591</v>
      </c>
      <c r="T348" s="19">
        <f t="shared" si="80"/>
        <v>386819.90254856076</v>
      </c>
      <c r="U348" s="19">
        <f t="shared" si="84"/>
        <v>243577.12229536864</v>
      </c>
      <c r="V348" s="19">
        <f t="shared" si="85"/>
        <v>-86819.902548559243</v>
      </c>
      <c r="W348" s="14">
        <v>346</v>
      </c>
      <c r="X348" s="15">
        <f t="shared" si="81"/>
        <v>14</v>
      </c>
      <c r="Y348" s="30"/>
    </row>
    <row r="349" spans="1:25" x14ac:dyDescent="0.25">
      <c r="A349" s="19">
        <f t="shared" ref="A349:A362" si="86">G348</f>
        <v>1218230.3876534109</v>
      </c>
      <c r="B349" s="19">
        <f>IF(A349 &gt; 0,A349*Mortgage!$B$4/12,0)</f>
        <v>5075.9599485558792</v>
      </c>
      <c r="C349" s="19">
        <f>IF(B349 &gt; 0,Mortgage!$B$14-B349,0)</f>
        <v>-3465.4950795194645</v>
      </c>
      <c r="D349" s="20">
        <f>IF(B349&gt;0,IF(Mortgage!$G$2 = "n", 0,Mortgage!$G$3-Mortgage!$B$19),0)</f>
        <v>-1550.4648690364145</v>
      </c>
      <c r="E349" s="20">
        <f t="shared" si="74"/>
        <v>60.000000000000227</v>
      </c>
      <c r="F349" s="20">
        <f t="shared" si="75"/>
        <v>-5015.9599485558792</v>
      </c>
      <c r="G349" s="19">
        <f t="shared" si="76"/>
        <v>1223246.3476019667</v>
      </c>
      <c r="H349" s="19">
        <f t="shared" si="82"/>
        <v>944066.34760196449</v>
      </c>
      <c r="I349" s="19">
        <f t="shared" si="83"/>
        <v>-923246.34760196449</v>
      </c>
      <c r="J349" s="14">
        <v>347</v>
      </c>
      <c r="K349" s="15">
        <f t="shared" si="77"/>
        <v>29</v>
      </c>
      <c r="L349" s="31"/>
      <c r="N349" s="19">
        <f t="shared" ref="N349:N362" si="87">T348</f>
        <v>386819.90254856076</v>
      </c>
      <c r="O349" s="19">
        <f>IF(N349&gt;0,N349*Mortgage!$B$4/26,0)</f>
        <v>743.88442797800155</v>
      </c>
      <c r="P349" s="19">
        <f>IF(O349&gt;0,Mortgage!$B$38-O349,0)</f>
        <v>-0.95169246847945033</v>
      </c>
      <c r="Q349" s="20">
        <f>IF(P349&gt;0,IF(Mortgage!$G$2 = "n", 0,Mortgage!$G$4-Mortgage!$B$38),0)</f>
        <v>0</v>
      </c>
      <c r="R349" s="20">
        <f t="shared" si="78"/>
        <v>742.9327355095221</v>
      </c>
      <c r="S349" s="20">
        <f t="shared" si="79"/>
        <v>-0.95169246847945033</v>
      </c>
      <c r="T349" s="19">
        <f t="shared" si="80"/>
        <v>386820.85424102924</v>
      </c>
      <c r="U349" s="19">
        <f t="shared" si="84"/>
        <v>244321.00672334663</v>
      </c>
      <c r="V349" s="19">
        <f t="shared" si="85"/>
        <v>-86820.85424102773</v>
      </c>
      <c r="W349" s="14">
        <v>347</v>
      </c>
      <c r="X349" s="15">
        <f t="shared" si="81"/>
        <v>14</v>
      </c>
      <c r="Y349" s="30"/>
    </row>
    <row r="350" spans="1:25" x14ac:dyDescent="0.25">
      <c r="A350" s="19">
        <f t="shared" si="86"/>
        <v>1223246.3476019667</v>
      </c>
      <c r="B350" s="19">
        <f>IF(A350 &gt; 0,A350*Mortgage!$B$4/12,0)</f>
        <v>5096.8597816748616</v>
      </c>
      <c r="C350" s="19">
        <f>IF(B350 &gt; 0,Mortgage!$B$14-B350,0)</f>
        <v>-3486.3949126384468</v>
      </c>
      <c r="D350" s="20">
        <f>IF(B350&gt;0,IF(Mortgage!$G$2 = "n", 0,Mortgage!$G$3-Mortgage!$B$19),0)</f>
        <v>-1550.4648690364145</v>
      </c>
      <c r="E350" s="20">
        <f t="shared" si="74"/>
        <v>60.000000000000227</v>
      </c>
      <c r="F350" s="20">
        <f t="shared" si="75"/>
        <v>-5036.8597816748616</v>
      </c>
      <c r="G350" s="19">
        <f t="shared" si="76"/>
        <v>1228283.2073836415</v>
      </c>
      <c r="H350" s="19">
        <f t="shared" si="82"/>
        <v>949163.2073836393</v>
      </c>
      <c r="I350" s="19">
        <f t="shared" si="83"/>
        <v>-928283.2073836393</v>
      </c>
      <c r="J350" s="14">
        <v>348</v>
      </c>
      <c r="K350" s="15">
        <f t="shared" si="77"/>
        <v>29</v>
      </c>
      <c r="L350" s="31"/>
      <c r="N350" s="19">
        <f t="shared" si="87"/>
        <v>386820.85424102924</v>
      </c>
      <c r="O350" s="19">
        <f>IF(N350&gt;0,N350*Mortgage!$B$4/26,0)</f>
        <v>743.88625815582543</v>
      </c>
      <c r="P350" s="19">
        <f>IF(O350&gt;0,Mortgage!$B$38-O350,0)</f>
        <v>-0.95352264630332684</v>
      </c>
      <c r="Q350" s="20">
        <f>IF(P350&gt;0,IF(Mortgage!$G$2 = "n", 0,Mortgage!$G$4-Mortgage!$B$38),0)</f>
        <v>0</v>
      </c>
      <c r="R350" s="20">
        <f t="shared" si="78"/>
        <v>742.9327355095221</v>
      </c>
      <c r="S350" s="20">
        <f t="shared" si="79"/>
        <v>-0.95352264630332684</v>
      </c>
      <c r="T350" s="19">
        <f t="shared" si="80"/>
        <v>386821.80776367552</v>
      </c>
      <c r="U350" s="19">
        <f t="shared" si="84"/>
        <v>245064.89298150246</v>
      </c>
      <c r="V350" s="19">
        <f t="shared" si="85"/>
        <v>-86821.807763674035</v>
      </c>
      <c r="W350" s="14">
        <v>348</v>
      </c>
      <c r="X350" s="15">
        <f t="shared" si="81"/>
        <v>14</v>
      </c>
      <c r="Y350" s="30"/>
    </row>
    <row r="351" spans="1:25" x14ac:dyDescent="0.25">
      <c r="A351" s="19">
        <f t="shared" si="86"/>
        <v>1228283.2073836415</v>
      </c>
      <c r="B351" s="19">
        <f>IF(A351 &gt; 0,A351*Mortgage!$B$4/12,0)</f>
        <v>5117.8466974318399</v>
      </c>
      <c r="C351" s="19">
        <f>IF(B351 &gt; 0,Mortgage!$B$14-B351,0)</f>
        <v>-3507.3818283954251</v>
      </c>
      <c r="D351" s="20">
        <f>IF(B351&gt;0,IF(Mortgage!$G$2 = "n", 0,Mortgage!$G$3-Mortgage!$B$19),0)</f>
        <v>-1550.4648690364145</v>
      </c>
      <c r="E351" s="20">
        <f t="shared" si="74"/>
        <v>60.000000000000227</v>
      </c>
      <c r="F351" s="20">
        <f t="shared" si="75"/>
        <v>-5057.8466974318399</v>
      </c>
      <c r="G351" s="19">
        <f t="shared" si="76"/>
        <v>1233341.0540810733</v>
      </c>
      <c r="H351" s="19">
        <f t="shared" si="82"/>
        <v>954281.05408107117</v>
      </c>
      <c r="I351" s="19">
        <f t="shared" si="83"/>
        <v>-933341.05408107117</v>
      </c>
      <c r="J351" s="14">
        <v>349</v>
      </c>
      <c r="K351" s="15">
        <f t="shared" si="77"/>
        <v>30</v>
      </c>
      <c r="L351" s="30"/>
      <c r="N351" s="19">
        <f t="shared" si="87"/>
        <v>386821.80776367552</v>
      </c>
      <c r="O351" s="19">
        <f>IF(N351&gt;0,N351*Mortgage!$B$4/26,0)</f>
        <v>743.88809185322214</v>
      </c>
      <c r="P351" s="19">
        <f>IF(O351&gt;0,Mortgage!$B$38-O351,0)</f>
        <v>-0.95535634370003208</v>
      </c>
      <c r="Q351" s="20">
        <f>IF(P351&gt;0,IF(Mortgage!$G$2 = "n", 0,Mortgage!$G$4-Mortgage!$B$38),0)</f>
        <v>0</v>
      </c>
      <c r="R351" s="20">
        <f t="shared" si="78"/>
        <v>742.9327355095221</v>
      </c>
      <c r="S351" s="20">
        <f t="shared" si="79"/>
        <v>-0.95535634370003208</v>
      </c>
      <c r="T351" s="19">
        <f t="shared" si="80"/>
        <v>386822.76312001923</v>
      </c>
      <c r="U351" s="19">
        <f t="shared" si="84"/>
        <v>245808.78107335567</v>
      </c>
      <c r="V351" s="19">
        <f t="shared" si="85"/>
        <v>-86822.763120017727</v>
      </c>
      <c r="W351" s="14">
        <v>349</v>
      </c>
      <c r="X351" s="15">
        <f t="shared" si="81"/>
        <v>14</v>
      </c>
      <c r="Y351" s="30"/>
    </row>
    <row r="352" spans="1:25" x14ac:dyDescent="0.25">
      <c r="A352" s="19">
        <f t="shared" si="86"/>
        <v>1233341.0540810733</v>
      </c>
      <c r="B352" s="19">
        <f>IF(A352 &gt; 0,A352*Mortgage!$B$4/12,0)</f>
        <v>5138.9210586711388</v>
      </c>
      <c r="C352" s="19">
        <f>IF(B352 &gt; 0,Mortgage!$B$14-B352,0)</f>
        <v>-3528.4561896347241</v>
      </c>
      <c r="D352" s="20">
        <f>IF(B352&gt;0,IF(Mortgage!$G$2 = "n", 0,Mortgage!$G$3-Mortgage!$B$19),0)</f>
        <v>-1550.4648690364145</v>
      </c>
      <c r="E352" s="20">
        <f t="shared" si="74"/>
        <v>60.000000000000227</v>
      </c>
      <c r="F352" s="20">
        <f t="shared" si="75"/>
        <v>-5078.9210586711388</v>
      </c>
      <c r="G352" s="19">
        <f t="shared" si="76"/>
        <v>1238419.9751397443</v>
      </c>
      <c r="H352" s="19">
        <f t="shared" si="82"/>
        <v>959419.97513974225</v>
      </c>
      <c r="I352" s="19">
        <f t="shared" si="83"/>
        <v>-938419.97513974225</v>
      </c>
      <c r="J352" s="14">
        <v>350</v>
      </c>
      <c r="K352" s="15">
        <f t="shared" si="77"/>
        <v>30</v>
      </c>
      <c r="L352" s="30"/>
      <c r="N352" s="19">
        <f t="shared" si="87"/>
        <v>386822.76312001923</v>
      </c>
      <c r="O352" s="19">
        <f>IF(N352&gt;0,N352*Mortgage!$B$4/26,0)</f>
        <v>743.88992907696002</v>
      </c>
      <c r="P352" s="19">
        <f>IF(O352&gt;0,Mortgage!$B$38-O352,0)</f>
        <v>-0.95719356743791195</v>
      </c>
      <c r="Q352" s="20">
        <f>IF(P352&gt;0,IF(Mortgage!$G$2 = "n", 0,Mortgage!$G$4-Mortgage!$B$38),0)</f>
        <v>0</v>
      </c>
      <c r="R352" s="20">
        <f t="shared" si="78"/>
        <v>742.9327355095221</v>
      </c>
      <c r="S352" s="20">
        <f t="shared" si="79"/>
        <v>-0.95719356743791195</v>
      </c>
      <c r="T352" s="19">
        <f t="shared" si="80"/>
        <v>386823.72031358664</v>
      </c>
      <c r="U352" s="19">
        <f t="shared" si="84"/>
        <v>246552.67100243262</v>
      </c>
      <c r="V352" s="19">
        <f t="shared" si="85"/>
        <v>-86823.72031358516</v>
      </c>
      <c r="W352" s="14">
        <v>350</v>
      </c>
      <c r="X352" s="15">
        <f t="shared" si="81"/>
        <v>14</v>
      </c>
      <c r="Y352" s="30"/>
    </row>
    <row r="353" spans="1:25" x14ac:dyDescent="0.25">
      <c r="A353" s="19">
        <f t="shared" si="86"/>
        <v>1238419.9751397443</v>
      </c>
      <c r="B353" s="19">
        <f>IF(A353 &gt; 0,A353*Mortgage!$B$4/12,0)</f>
        <v>5160.0832297489351</v>
      </c>
      <c r="C353" s="19">
        <f>IF(B353 &gt; 0,Mortgage!$B$14-B353,0)</f>
        <v>-3549.6183607125204</v>
      </c>
      <c r="D353" s="20">
        <f>IF(B353&gt;0,IF(Mortgage!$G$2 = "n", 0,Mortgage!$G$3-Mortgage!$B$19),0)</f>
        <v>-1550.4648690364145</v>
      </c>
      <c r="E353" s="20">
        <f t="shared" si="74"/>
        <v>60.000000000000227</v>
      </c>
      <c r="F353" s="20">
        <f t="shared" si="75"/>
        <v>-5100.0832297489351</v>
      </c>
      <c r="G353" s="19">
        <f t="shared" si="76"/>
        <v>1243520.0583694931</v>
      </c>
      <c r="H353" s="19">
        <f t="shared" si="82"/>
        <v>964580.05836949113</v>
      </c>
      <c r="I353" s="19">
        <f t="shared" si="83"/>
        <v>-943520.05836949113</v>
      </c>
      <c r="J353" s="14">
        <v>351</v>
      </c>
      <c r="K353" s="15">
        <f t="shared" si="77"/>
        <v>30</v>
      </c>
      <c r="L353" s="30"/>
      <c r="N353" s="19">
        <f t="shared" si="87"/>
        <v>386823.72031358664</v>
      </c>
      <c r="O353" s="19">
        <f>IF(N353&gt;0,N353*Mortgage!$B$4/26,0)</f>
        <v>743.89176983382049</v>
      </c>
      <c r="P353" s="19">
        <f>IF(O353&gt;0,Mortgage!$B$38-O353,0)</f>
        <v>-0.95903432429838631</v>
      </c>
      <c r="Q353" s="20">
        <f>IF(P353&gt;0,IF(Mortgage!$G$2 = "n", 0,Mortgage!$G$4-Mortgage!$B$38),0)</f>
        <v>0</v>
      </c>
      <c r="R353" s="20">
        <f t="shared" si="78"/>
        <v>742.9327355095221</v>
      </c>
      <c r="S353" s="20">
        <f t="shared" si="79"/>
        <v>-0.95903432429838631</v>
      </c>
      <c r="T353" s="19">
        <f t="shared" si="80"/>
        <v>386824.67934791092</v>
      </c>
      <c r="U353" s="19">
        <f t="shared" si="84"/>
        <v>247296.56277226645</v>
      </c>
      <c r="V353" s="19">
        <f t="shared" si="85"/>
        <v>-86824.679347909463</v>
      </c>
      <c r="W353" s="14">
        <v>351</v>
      </c>
      <c r="X353" s="15">
        <f t="shared" si="81"/>
        <v>14</v>
      </c>
      <c r="Y353" s="30"/>
    </row>
    <row r="354" spans="1:25" x14ac:dyDescent="0.25">
      <c r="A354" s="19">
        <f t="shared" si="86"/>
        <v>1243520.0583694931</v>
      </c>
      <c r="B354" s="19">
        <f>IF(A354 &gt; 0,A354*Mortgage!$B$4/12,0)</f>
        <v>5181.333576539555</v>
      </c>
      <c r="C354" s="19">
        <f>IF(B354 &gt; 0,Mortgage!$B$14-B354,0)</f>
        <v>-3570.8687075031403</v>
      </c>
      <c r="D354" s="20">
        <f>IF(B354&gt;0,IF(Mortgage!$G$2 = "n", 0,Mortgage!$G$3-Mortgage!$B$19),0)</f>
        <v>-1550.4648690364145</v>
      </c>
      <c r="E354" s="20">
        <f t="shared" si="74"/>
        <v>60.000000000000227</v>
      </c>
      <c r="F354" s="20">
        <f t="shared" si="75"/>
        <v>-5121.333576539555</v>
      </c>
      <c r="G354" s="19">
        <f t="shared" si="76"/>
        <v>1248641.3919460326</v>
      </c>
      <c r="H354" s="19">
        <f t="shared" si="82"/>
        <v>969761.39194603066</v>
      </c>
      <c r="I354" s="19">
        <f t="shared" si="83"/>
        <v>-948641.39194603066</v>
      </c>
      <c r="J354" s="14">
        <v>352</v>
      </c>
      <c r="K354" s="15">
        <f t="shared" si="77"/>
        <v>30</v>
      </c>
      <c r="L354" s="30"/>
      <c r="N354" s="19">
        <f t="shared" si="87"/>
        <v>386824.67934791092</v>
      </c>
      <c r="O354" s="19">
        <f>IF(N354&gt;0,N354*Mortgage!$B$4/26,0)</f>
        <v>743.89361413059794</v>
      </c>
      <c r="P354" s="19">
        <f>IF(O354&gt;0,Mortgage!$B$38-O354,0)</f>
        <v>-0.96087862107583533</v>
      </c>
      <c r="Q354" s="20">
        <f>IF(P354&gt;0,IF(Mortgage!$G$2 = "n", 0,Mortgage!$G$4-Mortgage!$B$38),0)</f>
        <v>0</v>
      </c>
      <c r="R354" s="20">
        <f t="shared" si="78"/>
        <v>742.9327355095221</v>
      </c>
      <c r="S354" s="20">
        <f t="shared" si="79"/>
        <v>-0.96087862107583533</v>
      </c>
      <c r="T354" s="19">
        <f t="shared" si="80"/>
        <v>386825.64022653201</v>
      </c>
      <c r="U354" s="19">
        <f t="shared" si="84"/>
        <v>248040.45638639704</v>
      </c>
      <c r="V354" s="19">
        <f t="shared" si="85"/>
        <v>-86825.640226530537</v>
      </c>
      <c r="W354" s="14">
        <v>352</v>
      </c>
      <c r="X354" s="15">
        <f t="shared" si="81"/>
        <v>14</v>
      </c>
      <c r="Y354" s="31"/>
    </row>
    <row r="355" spans="1:25" x14ac:dyDescent="0.25">
      <c r="A355" s="19">
        <f t="shared" si="86"/>
        <v>1248641.3919460326</v>
      </c>
      <c r="B355" s="19">
        <f>IF(A355 &gt; 0,A355*Mortgage!$B$4/12,0)</f>
        <v>5202.6724664418025</v>
      </c>
      <c r="C355" s="19">
        <f>IF(B355 &gt; 0,Mortgage!$B$14-B355,0)</f>
        <v>-3592.2075974053878</v>
      </c>
      <c r="D355" s="20">
        <f>IF(B355&gt;0,IF(Mortgage!$G$2 = "n", 0,Mortgage!$G$3-Mortgage!$B$19),0)</f>
        <v>-1550.4648690364145</v>
      </c>
      <c r="E355" s="20">
        <f t="shared" si="74"/>
        <v>60.000000000000227</v>
      </c>
      <c r="F355" s="20">
        <f t="shared" si="75"/>
        <v>-5142.6724664418025</v>
      </c>
      <c r="G355" s="19">
        <f t="shared" si="76"/>
        <v>1253784.0644124744</v>
      </c>
      <c r="H355" s="19">
        <f t="shared" si="82"/>
        <v>974964.06441247242</v>
      </c>
      <c r="I355" s="19">
        <f t="shared" si="83"/>
        <v>-953784.06441247242</v>
      </c>
      <c r="J355" s="14">
        <v>353</v>
      </c>
      <c r="K355" s="15">
        <f t="shared" si="77"/>
        <v>30</v>
      </c>
      <c r="L355" s="30"/>
      <c r="N355" s="19">
        <f t="shared" si="87"/>
        <v>386825.64022653201</v>
      </c>
      <c r="O355" s="19">
        <f>IF(N355&gt;0,N355*Mortgage!$B$4/26,0)</f>
        <v>743.89546197410004</v>
      </c>
      <c r="P355" s="19">
        <f>IF(O355&gt;0,Mortgage!$B$38-O355,0)</f>
        <v>-0.96272646457794053</v>
      </c>
      <c r="Q355" s="20">
        <f>IF(P355&gt;0,IF(Mortgage!$G$2 = "n", 0,Mortgage!$G$4-Mortgage!$B$38),0)</f>
        <v>0</v>
      </c>
      <c r="R355" s="20">
        <f t="shared" si="78"/>
        <v>742.9327355095221</v>
      </c>
      <c r="S355" s="20">
        <f t="shared" si="79"/>
        <v>-0.96272646457794053</v>
      </c>
      <c r="T355" s="19">
        <f t="shared" si="80"/>
        <v>386826.60295299656</v>
      </c>
      <c r="U355" s="19">
        <f t="shared" si="84"/>
        <v>248784.35184837115</v>
      </c>
      <c r="V355" s="19">
        <f t="shared" si="85"/>
        <v>-86826.602952995119</v>
      </c>
      <c r="W355" s="14">
        <v>353</v>
      </c>
      <c r="X355" s="15">
        <f t="shared" si="81"/>
        <v>14</v>
      </c>
      <c r="Y355" s="31"/>
    </row>
    <row r="356" spans="1:25" x14ac:dyDescent="0.25">
      <c r="A356" s="19">
        <f t="shared" si="86"/>
        <v>1253784.0644124744</v>
      </c>
      <c r="B356" s="19">
        <f>IF(A356 &gt; 0,A356*Mortgage!$B$4/12,0)</f>
        <v>5224.1002683853103</v>
      </c>
      <c r="C356" s="19">
        <f>IF(B356 &gt; 0,Mortgage!$B$14-B356,0)</f>
        <v>-3613.6353993488956</v>
      </c>
      <c r="D356" s="20">
        <f>IF(B356&gt;0,IF(Mortgage!$G$2 = "n", 0,Mortgage!$G$3-Mortgage!$B$19),0)</f>
        <v>-1550.4648690364145</v>
      </c>
      <c r="E356" s="20">
        <f t="shared" si="74"/>
        <v>60.000000000000227</v>
      </c>
      <c r="F356" s="20">
        <f t="shared" si="75"/>
        <v>-5164.1002683853103</v>
      </c>
      <c r="G356" s="19">
        <f t="shared" si="76"/>
        <v>1258948.1646808595</v>
      </c>
      <c r="H356" s="19">
        <f t="shared" si="82"/>
        <v>980188.16468085768</v>
      </c>
      <c r="I356" s="19">
        <f t="shared" si="83"/>
        <v>-958948.16468085768</v>
      </c>
      <c r="J356" s="14">
        <v>354</v>
      </c>
      <c r="K356" s="15">
        <f t="shared" si="77"/>
        <v>30</v>
      </c>
      <c r="L356" s="30"/>
      <c r="N356" s="19">
        <f t="shared" si="87"/>
        <v>386826.60295299656</v>
      </c>
      <c r="O356" s="19">
        <f>IF(N356&gt;0,N356*Mortgage!$B$4/26,0)</f>
        <v>743.89731337114722</v>
      </c>
      <c r="P356" s="19">
        <f>IF(O356&gt;0,Mortgage!$B$38-O356,0)</f>
        <v>-0.96457786162511638</v>
      </c>
      <c r="Q356" s="20">
        <f>IF(P356&gt;0,IF(Mortgage!$G$2 = "n", 0,Mortgage!$G$4-Mortgage!$B$38),0)</f>
        <v>0</v>
      </c>
      <c r="R356" s="20">
        <f t="shared" si="78"/>
        <v>742.9327355095221</v>
      </c>
      <c r="S356" s="20">
        <f t="shared" si="79"/>
        <v>-0.96457786162511638</v>
      </c>
      <c r="T356" s="19">
        <f t="shared" si="80"/>
        <v>386827.56753085821</v>
      </c>
      <c r="U356" s="19">
        <f t="shared" si="84"/>
        <v>249528.24916174231</v>
      </c>
      <c r="V356" s="19">
        <f t="shared" si="85"/>
        <v>-86827.567530856744</v>
      </c>
      <c r="W356" s="14">
        <v>354</v>
      </c>
      <c r="X356" s="15">
        <f t="shared" si="81"/>
        <v>14</v>
      </c>
      <c r="Y356" s="31"/>
    </row>
    <row r="357" spans="1:25" x14ac:dyDescent="0.25">
      <c r="A357" s="19">
        <f t="shared" si="86"/>
        <v>1258948.1646808595</v>
      </c>
      <c r="B357" s="19">
        <f>IF(A357 &gt; 0,A357*Mortgage!$B$4/12,0)</f>
        <v>5245.6173528369154</v>
      </c>
      <c r="C357" s="19">
        <f>IF(B357 &gt; 0,Mortgage!$B$14-B357,0)</f>
        <v>-3635.1524838005007</v>
      </c>
      <c r="D357" s="20">
        <f>IF(B357&gt;0,IF(Mortgage!$G$2 = "n", 0,Mortgage!$G$3-Mortgage!$B$19),0)</f>
        <v>-1550.4648690364145</v>
      </c>
      <c r="E357" s="20">
        <f t="shared" si="74"/>
        <v>60.000000000000227</v>
      </c>
      <c r="F357" s="20">
        <f t="shared" si="75"/>
        <v>-5185.6173528369154</v>
      </c>
      <c r="G357" s="19">
        <f t="shared" si="76"/>
        <v>1264133.7820336963</v>
      </c>
      <c r="H357" s="19">
        <f t="shared" si="82"/>
        <v>985433.78203369456</v>
      </c>
      <c r="I357" s="19">
        <f t="shared" si="83"/>
        <v>-964133.78203369456</v>
      </c>
      <c r="J357" s="14">
        <v>355</v>
      </c>
      <c r="K357" s="15">
        <f t="shared" si="77"/>
        <v>30</v>
      </c>
      <c r="L357" s="31"/>
      <c r="N357" s="19">
        <f t="shared" si="87"/>
        <v>386827.56753085821</v>
      </c>
      <c r="O357" s="19">
        <f>IF(N357&gt;0,N357*Mortgage!$B$4/26,0)</f>
        <v>743.89916832857352</v>
      </c>
      <c r="P357" s="19">
        <f>IF(O357&gt;0,Mortgage!$B$38-O357,0)</f>
        <v>-0.96643281905141976</v>
      </c>
      <c r="Q357" s="20">
        <f>IF(P357&gt;0,IF(Mortgage!$G$2 = "n", 0,Mortgage!$G$4-Mortgage!$B$38),0)</f>
        <v>0</v>
      </c>
      <c r="R357" s="20">
        <f t="shared" si="78"/>
        <v>742.9327355095221</v>
      </c>
      <c r="S357" s="20">
        <f t="shared" si="79"/>
        <v>-0.96643281905141976</v>
      </c>
      <c r="T357" s="19">
        <f t="shared" si="80"/>
        <v>386828.53396367724</v>
      </c>
      <c r="U357" s="19">
        <f t="shared" si="84"/>
        <v>250272.14833007089</v>
      </c>
      <c r="V357" s="19">
        <f t="shared" si="85"/>
        <v>-86828.5339636758</v>
      </c>
      <c r="W357" s="14">
        <v>355</v>
      </c>
      <c r="X357" s="15">
        <f t="shared" si="81"/>
        <v>14</v>
      </c>
      <c r="Y357" s="31"/>
    </row>
    <row r="358" spans="1:25" x14ac:dyDescent="0.25">
      <c r="A358" s="19">
        <f t="shared" si="86"/>
        <v>1264133.7820336963</v>
      </c>
      <c r="B358" s="19">
        <f>IF(A358 &gt; 0,A358*Mortgage!$B$4/12,0)</f>
        <v>5267.2240918070684</v>
      </c>
      <c r="C358" s="19">
        <f>IF(B358 &gt; 0,Mortgage!$B$14-B358,0)</f>
        <v>-3656.7592227706537</v>
      </c>
      <c r="D358" s="20">
        <f>IF(B358&gt;0,IF(Mortgage!$G$2 = "n", 0,Mortgage!$G$3-Mortgage!$B$19),0)</f>
        <v>-1550.4648690364145</v>
      </c>
      <c r="E358" s="20">
        <f t="shared" si="74"/>
        <v>60.000000000000227</v>
      </c>
      <c r="F358" s="20">
        <f t="shared" si="75"/>
        <v>-5207.2240918070684</v>
      </c>
      <c r="G358" s="19">
        <f t="shared" si="76"/>
        <v>1269341.0061255032</v>
      </c>
      <c r="H358" s="19">
        <f t="shared" si="82"/>
        <v>990701.00612550159</v>
      </c>
      <c r="I358" s="19">
        <f t="shared" si="83"/>
        <v>-969341.00612550159</v>
      </c>
      <c r="J358" s="14">
        <v>356</v>
      </c>
      <c r="K358" s="15">
        <f t="shared" si="77"/>
        <v>30</v>
      </c>
      <c r="L358" s="31"/>
      <c r="N358" s="19">
        <f t="shared" si="87"/>
        <v>386828.53396367724</v>
      </c>
      <c r="O358" s="19">
        <f>IF(N358&gt;0,N358*Mortgage!$B$4/26,0)</f>
        <v>743.90102685322552</v>
      </c>
      <c r="P358" s="19">
        <f>IF(O358&gt;0,Mortgage!$B$38-O358,0)</f>
        <v>-0.96829134370341308</v>
      </c>
      <c r="Q358" s="20">
        <f>IF(P358&gt;0,IF(Mortgage!$G$2 = "n", 0,Mortgage!$G$4-Mortgage!$B$38),0)</f>
        <v>0</v>
      </c>
      <c r="R358" s="20">
        <f t="shared" si="78"/>
        <v>742.9327355095221</v>
      </c>
      <c r="S358" s="20">
        <f t="shared" si="79"/>
        <v>-0.96829134370341308</v>
      </c>
      <c r="T358" s="19">
        <f t="shared" si="80"/>
        <v>386829.50225502095</v>
      </c>
      <c r="U358" s="19">
        <f t="shared" si="84"/>
        <v>251016.04935692411</v>
      </c>
      <c r="V358" s="19">
        <f t="shared" si="85"/>
        <v>-86829.502255019499</v>
      </c>
      <c r="W358" s="14">
        <v>356</v>
      </c>
      <c r="X358" s="15">
        <f t="shared" si="81"/>
        <v>14</v>
      </c>
      <c r="Y358" s="31"/>
    </row>
    <row r="359" spans="1:25" x14ac:dyDescent="0.25">
      <c r="A359" s="19">
        <f t="shared" si="86"/>
        <v>1269341.0061255032</v>
      </c>
      <c r="B359" s="19">
        <f>IF(A359 &gt; 0,A359*Mortgage!$B$4/12,0)</f>
        <v>5288.9208588562642</v>
      </c>
      <c r="C359" s="19">
        <f>IF(B359 &gt; 0,Mortgage!$B$14-B359,0)</f>
        <v>-3678.4559898198495</v>
      </c>
      <c r="D359" s="20">
        <f>IF(B359&gt;0,IF(Mortgage!$G$2 = "n", 0,Mortgage!$G$3-Mortgage!$B$19),0)</f>
        <v>-1550.4648690364145</v>
      </c>
      <c r="E359" s="20">
        <f t="shared" si="74"/>
        <v>60.000000000000227</v>
      </c>
      <c r="F359" s="20">
        <f t="shared" si="75"/>
        <v>-5228.9208588562642</v>
      </c>
      <c r="G359" s="19">
        <f t="shared" si="76"/>
        <v>1274569.9269843595</v>
      </c>
      <c r="H359" s="19">
        <f t="shared" si="82"/>
        <v>995989.92698435788</v>
      </c>
      <c r="I359" s="19">
        <f t="shared" si="83"/>
        <v>-974569.92698435788</v>
      </c>
      <c r="J359" s="14">
        <v>357</v>
      </c>
      <c r="K359" s="15">
        <f t="shared" si="77"/>
        <v>30</v>
      </c>
      <c r="L359" s="31"/>
      <c r="N359" s="19">
        <f t="shared" si="87"/>
        <v>386829.50225502095</v>
      </c>
      <c r="O359" s="19">
        <f>IF(N359&gt;0,N359*Mortgage!$B$4/26,0)</f>
        <v>743.9028889519634</v>
      </c>
      <c r="P359" s="19">
        <f>IF(O359&gt;0,Mortgage!$B$38-O359,0)</f>
        <v>-0.97015344244130119</v>
      </c>
      <c r="Q359" s="20">
        <f>IF(P359&gt;0,IF(Mortgage!$G$2 = "n", 0,Mortgage!$G$4-Mortgage!$B$38),0)</f>
        <v>0</v>
      </c>
      <c r="R359" s="20">
        <f t="shared" si="78"/>
        <v>742.9327355095221</v>
      </c>
      <c r="S359" s="20">
        <f t="shared" si="79"/>
        <v>-0.97015344244130119</v>
      </c>
      <c r="T359" s="19">
        <f t="shared" si="80"/>
        <v>386830.47240846342</v>
      </c>
      <c r="U359" s="19">
        <f t="shared" si="84"/>
        <v>251759.95224587608</v>
      </c>
      <c r="V359" s="19">
        <f t="shared" si="85"/>
        <v>-86830.472408461937</v>
      </c>
      <c r="W359" s="14">
        <v>357</v>
      </c>
      <c r="X359" s="15">
        <f t="shared" si="81"/>
        <v>14</v>
      </c>
      <c r="Y359" s="31"/>
    </row>
    <row r="360" spans="1:25" x14ac:dyDescent="0.25">
      <c r="A360" s="19">
        <f t="shared" si="86"/>
        <v>1274569.9269843595</v>
      </c>
      <c r="B360" s="19">
        <f>IF(A360 &gt; 0,A360*Mortgage!$B$4/12,0)</f>
        <v>5310.7080291014981</v>
      </c>
      <c r="C360" s="19">
        <f>IF(B360 &gt; 0,Mortgage!$B$14-B360,0)</f>
        <v>-3700.2431600650834</v>
      </c>
      <c r="D360" s="20">
        <f>IF(B360&gt;0,IF(Mortgage!$G$2 = "n", 0,Mortgage!$G$3-Mortgage!$B$19),0)</f>
        <v>-1550.4648690364145</v>
      </c>
      <c r="E360" s="20">
        <f t="shared" si="74"/>
        <v>60.000000000000227</v>
      </c>
      <c r="F360" s="20">
        <f t="shared" si="75"/>
        <v>-5250.7080291014981</v>
      </c>
      <c r="G360" s="19">
        <f t="shared" si="76"/>
        <v>1279820.6350134609</v>
      </c>
      <c r="H360" s="19">
        <f t="shared" si="82"/>
        <v>1001300.6350134594</v>
      </c>
      <c r="I360" s="19">
        <f t="shared" si="83"/>
        <v>-979820.63501345937</v>
      </c>
      <c r="J360" s="14">
        <v>358</v>
      </c>
      <c r="K360" s="15">
        <f t="shared" si="77"/>
        <v>30</v>
      </c>
      <c r="L360" s="31"/>
      <c r="N360" s="19">
        <f t="shared" si="87"/>
        <v>386830.47240846342</v>
      </c>
      <c r="O360" s="19">
        <f>IF(N360&gt;0,N360*Mortgage!$B$4/26,0)</f>
        <v>743.90475463166047</v>
      </c>
      <c r="P360" s="19">
        <f>IF(O360&gt;0,Mortgage!$B$38-O360,0)</f>
        <v>-0.97201912213836295</v>
      </c>
      <c r="Q360" s="20">
        <f>IF(P360&gt;0,IF(Mortgage!$G$2 = "n", 0,Mortgage!$G$4-Mortgage!$B$38),0)</f>
        <v>0</v>
      </c>
      <c r="R360" s="20">
        <f t="shared" si="78"/>
        <v>742.9327355095221</v>
      </c>
      <c r="S360" s="20">
        <f t="shared" si="79"/>
        <v>-0.97201912213836295</v>
      </c>
      <c r="T360" s="19">
        <f t="shared" si="80"/>
        <v>386831.44442758558</v>
      </c>
      <c r="U360" s="19">
        <f t="shared" si="84"/>
        <v>252503.85700050773</v>
      </c>
      <c r="V360" s="19">
        <f t="shared" si="85"/>
        <v>-86831.44442758408</v>
      </c>
      <c r="W360" s="14">
        <v>358</v>
      </c>
      <c r="X360" s="15">
        <f t="shared" si="81"/>
        <v>14</v>
      </c>
      <c r="Y360" s="31"/>
    </row>
    <row r="361" spans="1:25" x14ac:dyDescent="0.25">
      <c r="A361" s="19">
        <f t="shared" si="86"/>
        <v>1279820.6350134609</v>
      </c>
      <c r="B361" s="19">
        <f>IF(A361 &gt; 0,A361*Mortgage!$B$4/12,0)</f>
        <v>5332.5859792227538</v>
      </c>
      <c r="C361" s="19">
        <f>IF(B361 &gt; 0,Mortgage!$B$14-B361,0)</f>
        <v>-3722.1211101863391</v>
      </c>
      <c r="D361" s="20">
        <f>IF(B361&gt;0,IF(Mortgage!$G$2 = "n", 0,Mortgage!$G$3-Mortgage!$B$19),0)</f>
        <v>-1550.4648690364145</v>
      </c>
      <c r="E361" s="20">
        <f t="shared" si="74"/>
        <v>60.000000000000227</v>
      </c>
      <c r="F361" s="20">
        <f t="shared" si="75"/>
        <v>-5272.5859792227538</v>
      </c>
      <c r="G361" s="19">
        <f t="shared" si="76"/>
        <v>1285093.2209926837</v>
      </c>
      <c r="H361" s="19">
        <f t="shared" si="82"/>
        <v>1006633.2209926822</v>
      </c>
      <c r="I361" s="19">
        <f t="shared" si="83"/>
        <v>-985093.22099268215</v>
      </c>
      <c r="J361" s="14">
        <v>359</v>
      </c>
      <c r="K361" s="15">
        <f t="shared" si="77"/>
        <v>30</v>
      </c>
      <c r="L361" s="31"/>
      <c r="N361" s="19">
        <f t="shared" si="87"/>
        <v>386831.44442758558</v>
      </c>
      <c r="O361" s="19">
        <f>IF(N361&gt;0,N361*Mortgage!$B$4/26,0)</f>
        <v>743.90662389920305</v>
      </c>
      <c r="P361" s="19">
        <f>IF(O361&gt;0,Mortgage!$B$38-O361,0)</f>
        <v>-0.97388838968095115</v>
      </c>
      <c r="Q361" s="20">
        <f>IF(P361&gt;0,IF(Mortgage!$G$2 = "n", 0,Mortgage!$G$4-Mortgage!$B$38),0)</f>
        <v>0</v>
      </c>
      <c r="R361" s="20">
        <f t="shared" si="78"/>
        <v>742.9327355095221</v>
      </c>
      <c r="S361" s="20">
        <f t="shared" si="79"/>
        <v>-0.97388838968095115</v>
      </c>
      <c r="T361" s="19">
        <f t="shared" si="80"/>
        <v>386832.41831597529</v>
      </c>
      <c r="U361" s="19">
        <f t="shared" si="84"/>
        <v>253247.76362440694</v>
      </c>
      <c r="V361" s="19">
        <f t="shared" si="85"/>
        <v>-86832.418315973759</v>
      </c>
      <c r="W361" s="14">
        <v>359</v>
      </c>
      <c r="X361" s="15">
        <f t="shared" si="81"/>
        <v>14</v>
      </c>
      <c r="Y361" s="31"/>
    </row>
    <row r="362" spans="1:25" x14ac:dyDescent="0.25">
      <c r="A362" s="19">
        <f t="shared" si="86"/>
        <v>1285093.2209926837</v>
      </c>
      <c r="B362" s="19">
        <f>IF(A362 &gt; 0,A362*Mortgage!$B$4/12,0)</f>
        <v>5354.5550874695155</v>
      </c>
      <c r="C362" s="19">
        <f>IF(B362 &gt; 0,Mortgage!$B$14-B362,0)</f>
        <v>-3744.0902184331007</v>
      </c>
      <c r="D362" s="20">
        <f>IF(B362&gt;0,IF(Mortgage!$G$2 = "n", 0,Mortgage!$G$3-Mortgage!$B$19),0)</f>
        <v>-1550.4648690364145</v>
      </c>
      <c r="E362" s="20">
        <f t="shared" si="74"/>
        <v>60.000000000000227</v>
      </c>
      <c r="F362" s="20">
        <f t="shared" si="75"/>
        <v>-5294.5550874695155</v>
      </c>
      <c r="G362" s="19">
        <f t="shared" si="76"/>
        <v>1290387.7760801532</v>
      </c>
      <c r="H362" s="19">
        <f t="shared" si="82"/>
        <v>1011987.7760801517</v>
      </c>
      <c r="I362" s="19">
        <f t="shared" si="83"/>
        <v>-990387.77608015167</v>
      </c>
      <c r="J362" s="14">
        <v>360</v>
      </c>
      <c r="K362" s="15">
        <f t="shared" si="77"/>
        <v>30</v>
      </c>
      <c r="L362" s="31"/>
      <c r="N362" s="19">
        <f t="shared" si="87"/>
        <v>386832.41831597529</v>
      </c>
      <c r="O362" s="19">
        <f>IF(N362&gt;0,N362*Mortgage!$B$4/26,0)</f>
        <v>743.90849676149094</v>
      </c>
      <c r="P362" s="19">
        <f>IF(O362&gt;0,Mortgage!$B$38-O362,0)</f>
        <v>-0.97576125196883368</v>
      </c>
      <c r="Q362" s="20">
        <f>IF(P362&gt;0,IF(Mortgage!$G$2 = "n", 0,Mortgage!$G$4-Mortgage!$B$38),0)</f>
        <v>0</v>
      </c>
      <c r="R362" s="20">
        <f t="shared" si="78"/>
        <v>742.9327355095221</v>
      </c>
      <c r="S362" s="20">
        <f t="shared" si="79"/>
        <v>-0.97576125196883368</v>
      </c>
      <c r="T362" s="19">
        <f t="shared" si="80"/>
        <v>386833.39407722728</v>
      </c>
      <c r="U362" s="19">
        <f t="shared" si="84"/>
        <v>253991.67212116843</v>
      </c>
      <c r="V362" s="19">
        <f t="shared" si="85"/>
        <v>-86833.394077225734</v>
      </c>
      <c r="W362" s="14">
        <v>360</v>
      </c>
      <c r="X362" s="15">
        <f t="shared" si="81"/>
        <v>14</v>
      </c>
      <c r="Y362" s="31"/>
    </row>
    <row r="363" spans="1:25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4"/>
      <c r="N363" s="19">
        <f t="shared" ref="N363:N426" si="88">T362</f>
        <v>386833.39407722728</v>
      </c>
      <c r="O363" s="19">
        <f>IF(N363&gt;0,N363*Mortgage!$B$4/26,0)</f>
        <v>743.91037322543707</v>
      </c>
      <c r="P363" s="19">
        <f>IF(O363&gt;0,Mortgage!$B$38-O363,0)</f>
        <v>-0.97763771591496607</v>
      </c>
      <c r="Q363" s="20">
        <f>IF(P363&gt;0,IF(Mortgage!$G$2 = "n", 0,Mortgage!$G$4-Mortgage!$B$38),0)</f>
        <v>0</v>
      </c>
      <c r="R363" s="20">
        <f t="shared" si="78"/>
        <v>742.9327355095221</v>
      </c>
      <c r="S363" s="20">
        <f t="shared" si="79"/>
        <v>-0.97763771591496607</v>
      </c>
      <c r="T363" s="19">
        <f t="shared" si="80"/>
        <v>386834.37171494321</v>
      </c>
      <c r="U363" s="19">
        <f t="shared" si="84"/>
        <v>254735.58249439386</v>
      </c>
      <c r="V363" s="19">
        <f t="shared" si="85"/>
        <v>-86834.371714941648</v>
      </c>
      <c r="W363" s="14">
        <v>361</v>
      </c>
      <c r="X363" s="15">
        <f t="shared" si="81"/>
        <v>14</v>
      </c>
      <c r="Y363" s="31"/>
    </row>
    <row r="364" spans="1:25" x14ac:dyDescent="0.25">
      <c r="B364" s="62"/>
      <c r="C364" s="62"/>
      <c r="D364" s="62"/>
      <c r="E364" s="62"/>
      <c r="F364" s="62"/>
      <c r="G364" s="62"/>
      <c r="H364" s="62"/>
      <c r="I364" s="62"/>
      <c r="N364" s="19">
        <f t="shared" si="88"/>
        <v>386834.37171494321</v>
      </c>
      <c r="O364" s="19">
        <f>IF(N364&gt;0,N364*Mortgage!$B$4/26,0)</f>
        <v>743.91225329796771</v>
      </c>
      <c r="P364" s="19">
        <f>IF(O364&gt;0,Mortgage!$B$38-O364,0)</f>
        <v>-0.97951778844560522</v>
      </c>
      <c r="Q364" s="20">
        <f>IF(P364&gt;0,IF(Mortgage!$G$2 = "n", 0,Mortgage!$G$4-Mortgage!$B$38),0)</f>
        <v>0</v>
      </c>
      <c r="R364" s="20">
        <f t="shared" si="78"/>
        <v>742.9327355095221</v>
      </c>
      <c r="S364" s="20">
        <f t="shared" si="79"/>
        <v>-0.97951778844560522</v>
      </c>
      <c r="T364" s="19">
        <f t="shared" si="80"/>
        <v>386835.35123273166</v>
      </c>
      <c r="U364" s="19">
        <f t="shared" si="84"/>
        <v>255479.49474769185</v>
      </c>
      <c r="V364" s="19">
        <f t="shared" si="85"/>
        <v>-86835.3512327301</v>
      </c>
      <c r="W364" s="14">
        <v>362</v>
      </c>
      <c r="X364" s="15">
        <f t="shared" si="81"/>
        <v>14</v>
      </c>
      <c r="Y364" s="31"/>
    </row>
    <row r="365" spans="1:25" x14ac:dyDescent="0.25">
      <c r="N365" s="19">
        <f t="shared" si="88"/>
        <v>386835.35123273166</v>
      </c>
      <c r="O365" s="19">
        <f>IF(N365&gt;0,N365*Mortgage!$B$4/26,0)</f>
        <v>743.91413698602253</v>
      </c>
      <c r="P365" s="19">
        <f>IF(O365&gt;0,Mortgage!$B$38-O365,0)</f>
        <v>-0.98140147650042309</v>
      </c>
      <c r="Q365" s="20">
        <f>IF(P365&gt;0,IF(Mortgage!$G$2 = "n", 0,Mortgage!$G$4-Mortgage!$B$38),0)</f>
        <v>0</v>
      </c>
      <c r="R365" s="20">
        <f t="shared" si="78"/>
        <v>742.9327355095221</v>
      </c>
      <c r="S365" s="20">
        <f t="shared" si="79"/>
        <v>-0.98140147650042309</v>
      </c>
      <c r="T365" s="19">
        <f t="shared" si="80"/>
        <v>386836.33263420814</v>
      </c>
      <c r="U365" s="19">
        <f t="shared" si="84"/>
        <v>256223.40888467786</v>
      </c>
      <c r="V365" s="19">
        <f t="shared" si="85"/>
        <v>-86836.332634206599</v>
      </c>
      <c r="W365" s="14">
        <v>363</v>
      </c>
      <c r="X365" s="15">
        <f t="shared" si="81"/>
        <v>14</v>
      </c>
      <c r="Y365" s="31"/>
    </row>
    <row r="366" spans="1:25" x14ac:dyDescent="0.25">
      <c r="N366" s="19">
        <f t="shared" si="88"/>
        <v>386836.33263420814</v>
      </c>
      <c r="O366" s="19">
        <f>IF(N366&gt;0,N366*Mortgage!$B$4/26,0)</f>
        <v>743.91602429655416</v>
      </c>
      <c r="P366" s="19">
        <f>IF(O366&gt;0,Mortgage!$B$38-O366,0)</f>
        <v>-0.98328878703205191</v>
      </c>
      <c r="Q366" s="20">
        <f>IF(P366&gt;0,IF(Mortgage!$G$2 = "n", 0,Mortgage!$G$4-Mortgage!$B$38),0)</f>
        <v>0</v>
      </c>
      <c r="R366" s="20">
        <f t="shared" si="78"/>
        <v>742.9327355095221</v>
      </c>
      <c r="S366" s="20">
        <f t="shared" si="79"/>
        <v>-0.98328878703205191</v>
      </c>
      <c r="T366" s="19">
        <f t="shared" si="80"/>
        <v>386837.31592299516</v>
      </c>
      <c r="U366" s="19">
        <f t="shared" si="84"/>
        <v>256967.32490897441</v>
      </c>
      <c r="V366" s="19">
        <f t="shared" si="85"/>
        <v>-86837.315922993628</v>
      </c>
      <c r="W366" s="14">
        <v>364</v>
      </c>
      <c r="X366" s="15">
        <f t="shared" si="81"/>
        <v>14</v>
      </c>
      <c r="Y366" s="31"/>
    </row>
    <row r="367" spans="1:25" x14ac:dyDescent="0.25">
      <c r="N367" s="19">
        <f t="shared" si="88"/>
        <v>386837.31592299516</v>
      </c>
      <c r="O367" s="19">
        <f>IF(N367&gt;0,N367*Mortgage!$B$4/26,0)</f>
        <v>743.91791523652921</v>
      </c>
      <c r="P367" s="19">
        <f>IF(O367&gt;0,Mortgage!$B$38-O367,0)</f>
        <v>-0.98517972700710743</v>
      </c>
      <c r="Q367" s="20">
        <f>IF(P367&gt;0,IF(Mortgage!$G$2 = "n", 0,Mortgage!$G$4-Mortgage!$B$38),0)</f>
        <v>0</v>
      </c>
      <c r="R367" s="20">
        <f t="shared" si="78"/>
        <v>742.9327355095221</v>
      </c>
      <c r="S367" s="20">
        <f t="shared" si="79"/>
        <v>-0.98517972700710743</v>
      </c>
      <c r="T367" s="19">
        <f t="shared" si="80"/>
        <v>386838.30110272218</v>
      </c>
      <c r="U367" s="19">
        <f t="shared" si="84"/>
        <v>257711.24282421093</v>
      </c>
      <c r="V367" s="19">
        <f t="shared" si="85"/>
        <v>-86838.301102720638</v>
      </c>
      <c r="W367" s="14">
        <v>365</v>
      </c>
      <c r="X367" s="15">
        <f t="shared" si="81"/>
        <v>15</v>
      </c>
      <c r="Y367" s="30"/>
    </row>
    <row r="368" spans="1:25" x14ac:dyDescent="0.25">
      <c r="N368" s="19">
        <f t="shared" si="88"/>
        <v>386838.30110272218</v>
      </c>
      <c r="O368" s="19">
        <f>IF(N368&gt;0,N368*Mortgage!$B$4/26,0)</f>
        <v>743.91980981292727</v>
      </c>
      <c r="P368" s="19">
        <f>IF(O368&gt;0,Mortgage!$B$38-O368,0)</f>
        <v>-0.98707430340516567</v>
      </c>
      <c r="Q368" s="20">
        <f>IF(P368&gt;0,IF(Mortgage!$G$2 = "n", 0,Mortgage!$G$4-Mortgage!$B$38),0)</f>
        <v>0</v>
      </c>
      <c r="R368" s="20">
        <f t="shared" si="78"/>
        <v>742.9327355095221</v>
      </c>
      <c r="S368" s="20">
        <f t="shared" si="79"/>
        <v>-0.98707430340516567</v>
      </c>
      <c r="T368" s="19">
        <f t="shared" si="80"/>
        <v>386839.28817702556</v>
      </c>
      <c r="U368" s="19">
        <f t="shared" si="84"/>
        <v>258455.16263402387</v>
      </c>
      <c r="V368" s="19">
        <f t="shared" si="85"/>
        <v>-86839.288177024049</v>
      </c>
      <c r="W368" s="14">
        <v>366</v>
      </c>
      <c r="X368" s="15">
        <f t="shared" si="81"/>
        <v>15</v>
      </c>
      <c r="Y368" s="30"/>
    </row>
    <row r="369" spans="14:25" x14ac:dyDescent="0.25">
      <c r="N369" s="19">
        <f t="shared" si="88"/>
        <v>386839.28817702556</v>
      </c>
      <c r="O369" s="19">
        <f>IF(N369&gt;0,N369*Mortgage!$B$4/26,0)</f>
        <v>743.92170803274155</v>
      </c>
      <c r="P369" s="19">
        <f>IF(O369&gt;0,Mortgage!$B$38-O369,0)</f>
        <v>-0.98897252321944507</v>
      </c>
      <c r="Q369" s="20">
        <f>IF(P369&gt;0,IF(Mortgage!$G$2 = "n", 0,Mortgage!$G$4-Mortgage!$B$38),0)</f>
        <v>0</v>
      </c>
      <c r="R369" s="20">
        <f t="shared" si="78"/>
        <v>742.9327355095221</v>
      </c>
      <c r="S369" s="20">
        <f t="shared" si="79"/>
        <v>-0.98897252321944507</v>
      </c>
      <c r="T369" s="19">
        <f t="shared" si="80"/>
        <v>386840.27714954875</v>
      </c>
      <c r="U369" s="19">
        <f t="shared" si="84"/>
        <v>259199.08434205662</v>
      </c>
      <c r="V369" s="19">
        <f t="shared" si="85"/>
        <v>-86840.27714954727</v>
      </c>
      <c r="W369" s="14">
        <v>367</v>
      </c>
      <c r="X369" s="15">
        <f t="shared" si="81"/>
        <v>15</v>
      </c>
      <c r="Y369" s="30"/>
    </row>
    <row r="370" spans="14:25" x14ac:dyDescent="0.25">
      <c r="N370" s="19">
        <f t="shared" si="88"/>
        <v>386840.27714954875</v>
      </c>
      <c r="O370" s="19">
        <f>IF(N370&gt;0,N370*Mortgage!$B$4/26,0)</f>
        <v>743.92360990297846</v>
      </c>
      <c r="P370" s="19">
        <f>IF(O370&gt;0,Mortgage!$B$38-O370,0)</f>
        <v>-0.99087439345635175</v>
      </c>
      <c r="Q370" s="20">
        <f>IF(P370&gt;0,IF(Mortgage!$G$2 = "n", 0,Mortgage!$G$4-Mortgage!$B$38),0)</f>
        <v>0</v>
      </c>
      <c r="R370" s="20">
        <f t="shared" si="78"/>
        <v>742.9327355095221</v>
      </c>
      <c r="S370" s="20">
        <f t="shared" si="79"/>
        <v>-0.99087439345635175</v>
      </c>
      <c r="T370" s="19">
        <f t="shared" si="80"/>
        <v>386841.26802394219</v>
      </c>
      <c r="U370" s="19">
        <f t="shared" si="84"/>
        <v>259943.00795195959</v>
      </c>
      <c r="V370" s="19">
        <f t="shared" si="85"/>
        <v>-86841.26802394072</v>
      </c>
      <c r="W370" s="14">
        <v>368</v>
      </c>
      <c r="X370" s="15">
        <f t="shared" si="81"/>
        <v>15</v>
      </c>
      <c r="Y370" s="30"/>
    </row>
    <row r="371" spans="14:25" x14ac:dyDescent="0.25">
      <c r="N371" s="19">
        <f t="shared" si="88"/>
        <v>386841.26802394219</v>
      </c>
      <c r="O371" s="19">
        <f>IF(N371&gt;0,N371*Mortgage!$B$4/26,0)</f>
        <v>743.92551543065804</v>
      </c>
      <c r="P371" s="19">
        <f>IF(O371&gt;0,Mortgage!$B$38-O371,0)</f>
        <v>-0.99277992113593427</v>
      </c>
      <c r="Q371" s="20">
        <f>IF(P371&gt;0,IF(Mortgage!$G$2 = "n", 0,Mortgage!$G$4-Mortgage!$B$38),0)</f>
        <v>0</v>
      </c>
      <c r="R371" s="20">
        <f t="shared" si="78"/>
        <v>742.9327355095221</v>
      </c>
      <c r="S371" s="20">
        <f t="shared" si="79"/>
        <v>-0.99277992113593427</v>
      </c>
      <c r="T371" s="19">
        <f t="shared" si="80"/>
        <v>386842.26080386335</v>
      </c>
      <c r="U371" s="19">
        <f t="shared" si="84"/>
        <v>260686.93346739025</v>
      </c>
      <c r="V371" s="19">
        <f t="shared" si="85"/>
        <v>-86842.260803861849</v>
      </c>
      <c r="W371" s="14">
        <v>369</v>
      </c>
      <c r="X371" s="15">
        <f t="shared" si="81"/>
        <v>15</v>
      </c>
      <c r="Y371" s="30"/>
    </row>
    <row r="372" spans="14:25" x14ac:dyDescent="0.25">
      <c r="N372" s="19">
        <f t="shared" si="88"/>
        <v>386842.26080386335</v>
      </c>
      <c r="O372" s="19">
        <f>IF(N372&gt;0,N372*Mortgage!$B$4/26,0)</f>
        <v>743.92742462281421</v>
      </c>
      <c r="P372" s="19">
        <f>IF(O372&gt;0,Mortgage!$B$38-O372,0)</f>
        <v>-0.99468911329211096</v>
      </c>
      <c r="Q372" s="20">
        <f>IF(P372&gt;0,IF(Mortgage!$G$2 = "n", 0,Mortgage!$G$4-Mortgage!$B$38),0)</f>
        <v>0</v>
      </c>
      <c r="R372" s="20">
        <f t="shared" si="78"/>
        <v>742.9327355095221</v>
      </c>
      <c r="S372" s="20">
        <f t="shared" si="79"/>
        <v>-0.99468911329211096</v>
      </c>
      <c r="T372" s="19">
        <f t="shared" si="80"/>
        <v>386843.25549297663</v>
      </c>
      <c r="U372" s="19">
        <f t="shared" si="84"/>
        <v>261430.86089201306</v>
      </c>
      <c r="V372" s="19">
        <f t="shared" si="85"/>
        <v>-86843.255492975135</v>
      </c>
      <c r="W372" s="14">
        <v>370</v>
      </c>
      <c r="X372" s="15">
        <f t="shared" si="81"/>
        <v>15</v>
      </c>
      <c r="Y372" s="30"/>
    </row>
    <row r="373" spans="14:25" x14ac:dyDescent="0.25">
      <c r="N373" s="19">
        <f t="shared" si="88"/>
        <v>386843.25549297663</v>
      </c>
      <c r="O373" s="19">
        <f>IF(N373&gt;0,N373*Mortgage!$B$4/26,0)</f>
        <v>743.92933748649364</v>
      </c>
      <c r="P373" s="19">
        <f>IF(O373&gt;0,Mortgage!$B$38-O373,0)</f>
        <v>-0.99660197697153308</v>
      </c>
      <c r="Q373" s="20">
        <f>IF(P373&gt;0,IF(Mortgage!$G$2 = "n", 0,Mortgage!$G$4-Mortgage!$B$38),0)</f>
        <v>0</v>
      </c>
      <c r="R373" s="20">
        <f t="shared" si="78"/>
        <v>742.9327355095221</v>
      </c>
      <c r="S373" s="20">
        <f t="shared" si="79"/>
        <v>-0.99660197697153308</v>
      </c>
      <c r="T373" s="19">
        <f t="shared" si="80"/>
        <v>386844.25209495361</v>
      </c>
      <c r="U373" s="19">
        <f t="shared" si="84"/>
        <v>262174.79022949957</v>
      </c>
      <c r="V373" s="19">
        <f t="shared" si="85"/>
        <v>-86844.252094952113</v>
      </c>
      <c r="W373" s="14">
        <v>371</v>
      </c>
      <c r="X373" s="15">
        <f t="shared" si="81"/>
        <v>15</v>
      </c>
      <c r="Y373" s="30"/>
    </row>
    <row r="374" spans="14:25" x14ac:dyDescent="0.25">
      <c r="N374" s="19">
        <f t="shared" si="88"/>
        <v>386844.25209495361</v>
      </c>
      <c r="O374" s="19">
        <f>IF(N374&gt;0,N374*Mortgage!$B$4/26,0)</f>
        <v>743.93125402875694</v>
      </c>
      <c r="P374" s="19">
        <f>IF(O374&gt;0,Mortgage!$B$38-O374,0)</f>
        <v>-0.99851851923483537</v>
      </c>
      <c r="Q374" s="20">
        <f>IF(P374&gt;0,IF(Mortgage!$G$2 = "n", 0,Mortgage!$G$4-Mortgage!$B$38),0)</f>
        <v>0</v>
      </c>
      <c r="R374" s="20">
        <f t="shared" si="78"/>
        <v>742.9327355095221</v>
      </c>
      <c r="S374" s="20">
        <f t="shared" si="79"/>
        <v>-0.99851851923483537</v>
      </c>
      <c r="T374" s="19">
        <f t="shared" si="80"/>
        <v>386845.25061347283</v>
      </c>
      <c r="U374" s="19">
        <f t="shared" si="84"/>
        <v>262918.72148352832</v>
      </c>
      <c r="V374" s="19">
        <f t="shared" si="85"/>
        <v>-86845.250613471348</v>
      </c>
      <c r="W374" s="14">
        <v>372</v>
      </c>
      <c r="X374" s="15">
        <f t="shared" si="81"/>
        <v>15</v>
      </c>
      <c r="Y374" s="30"/>
    </row>
    <row r="375" spans="14:25" x14ac:dyDescent="0.25">
      <c r="N375" s="19">
        <f t="shared" si="88"/>
        <v>386845.25061347283</v>
      </c>
      <c r="O375" s="19">
        <f>IF(N375&gt;0,N375*Mortgage!$B$4/26,0)</f>
        <v>743.93317425667851</v>
      </c>
      <c r="P375" s="19">
        <f>IF(O375&gt;0,Mortgage!$B$38-O375,0)</f>
        <v>-1.0004387471564087</v>
      </c>
      <c r="Q375" s="20">
        <f>IF(P375&gt;0,IF(Mortgage!$G$2 = "n", 0,Mortgage!$G$4-Mortgage!$B$38),0)</f>
        <v>0</v>
      </c>
      <c r="R375" s="20">
        <f t="shared" si="78"/>
        <v>742.9327355095221</v>
      </c>
      <c r="S375" s="20">
        <f t="shared" si="79"/>
        <v>-1.0004387471564087</v>
      </c>
      <c r="T375" s="19">
        <f t="shared" si="80"/>
        <v>386846.25105222</v>
      </c>
      <c r="U375" s="19">
        <f t="shared" si="84"/>
        <v>263662.65465778502</v>
      </c>
      <c r="V375" s="19">
        <f t="shared" si="85"/>
        <v>-86846.251052218504</v>
      </c>
      <c r="W375" s="14">
        <v>373</v>
      </c>
      <c r="X375" s="15">
        <f t="shared" si="81"/>
        <v>15</v>
      </c>
      <c r="Y375" s="30"/>
    </row>
    <row r="376" spans="14:25" x14ac:dyDescent="0.25">
      <c r="N376" s="19">
        <f t="shared" si="88"/>
        <v>386846.25105222</v>
      </c>
      <c r="O376" s="19">
        <f>IF(N376&gt;0,N376*Mortgage!$B$4/26,0)</f>
        <v>743.93509817734616</v>
      </c>
      <c r="P376" s="19">
        <f>IF(O376&gt;0,Mortgage!$B$38-O376,0)</f>
        <v>-1.0023626678240589</v>
      </c>
      <c r="Q376" s="20">
        <f>IF(P376&gt;0,IF(Mortgage!$G$2 = "n", 0,Mortgage!$G$4-Mortgage!$B$38),0)</f>
        <v>0</v>
      </c>
      <c r="R376" s="20">
        <f t="shared" si="78"/>
        <v>742.9327355095221</v>
      </c>
      <c r="S376" s="20">
        <f t="shared" si="79"/>
        <v>-1.0023626678240589</v>
      </c>
      <c r="T376" s="19">
        <f t="shared" si="80"/>
        <v>386847.25341488782</v>
      </c>
      <c r="U376" s="19">
        <f t="shared" si="84"/>
        <v>264406.58975596237</v>
      </c>
      <c r="V376" s="19">
        <f t="shared" si="85"/>
        <v>-86847.253414886334</v>
      </c>
      <c r="W376" s="14">
        <v>374</v>
      </c>
      <c r="X376" s="15">
        <f t="shared" si="81"/>
        <v>15</v>
      </c>
      <c r="Y376" s="30"/>
    </row>
    <row r="377" spans="14:25" x14ac:dyDescent="0.25">
      <c r="N377" s="19">
        <f t="shared" si="88"/>
        <v>386847.25341488782</v>
      </c>
      <c r="O377" s="19">
        <f>IF(N377&gt;0,N377*Mortgage!$B$4/26,0)</f>
        <v>743.93702579786122</v>
      </c>
      <c r="P377" s="19">
        <f>IF(O377&gt;0,Mortgage!$B$38-O377,0)</f>
        <v>-1.0042902883391207</v>
      </c>
      <c r="Q377" s="20">
        <f>IF(P377&gt;0,IF(Mortgage!$G$2 = "n", 0,Mortgage!$G$4-Mortgage!$B$38),0)</f>
        <v>0</v>
      </c>
      <c r="R377" s="20">
        <f t="shared" si="78"/>
        <v>742.9327355095221</v>
      </c>
      <c r="S377" s="20">
        <f t="shared" si="79"/>
        <v>-1.0042902883391207</v>
      </c>
      <c r="T377" s="19">
        <f t="shared" si="80"/>
        <v>386848.25770517613</v>
      </c>
      <c r="U377" s="19">
        <f t="shared" si="84"/>
        <v>265150.52678176021</v>
      </c>
      <c r="V377" s="19">
        <f t="shared" si="85"/>
        <v>-86848.257705174678</v>
      </c>
      <c r="W377" s="14">
        <v>375</v>
      </c>
      <c r="X377" s="15">
        <f t="shared" si="81"/>
        <v>15</v>
      </c>
      <c r="Y377" s="30"/>
    </row>
    <row r="378" spans="14:25" x14ac:dyDescent="0.25">
      <c r="N378" s="19">
        <f t="shared" si="88"/>
        <v>386848.25770517613</v>
      </c>
      <c r="O378" s="19">
        <f>IF(N378&gt;0,N378*Mortgage!$B$4/26,0)</f>
        <v>743.93895712533879</v>
      </c>
      <c r="P378" s="19">
        <f>IF(O378&gt;0,Mortgage!$B$38-O378,0)</f>
        <v>-1.0062216158166848</v>
      </c>
      <c r="Q378" s="20">
        <f>IF(P378&gt;0,IF(Mortgage!$G$2 = "n", 0,Mortgage!$G$4-Mortgage!$B$38),0)</f>
        <v>0</v>
      </c>
      <c r="R378" s="20">
        <f t="shared" si="78"/>
        <v>742.9327355095221</v>
      </c>
      <c r="S378" s="20">
        <f t="shared" si="79"/>
        <v>-1.0062216158166848</v>
      </c>
      <c r="T378" s="19">
        <f t="shared" si="80"/>
        <v>386849.26392679196</v>
      </c>
      <c r="U378" s="19">
        <f t="shared" si="84"/>
        <v>265894.46573888557</v>
      </c>
      <c r="V378" s="19">
        <f t="shared" si="85"/>
        <v>-86849.263926790489</v>
      </c>
      <c r="W378" s="14">
        <v>376</v>
      </c>
      <c r="X378" s="15">
        <f t="shared" si="81"/>
        <v>15</v>
      </c>
      <c r="Y378" s="30"/>
    </row>
    <row r="379" spans="14:25" x14ac:dyDescent="0.25">
      <c r="N379" s="19">
        <f t="shared" si="88"/>
        <v>386849.26392679196</v>
      </c>
      <c r="O379" s="19">
        <f>IF(N379&gt;0,N379*Mortgage!$B$4/26,0)</f>
        <v>743.94089216690759</v>
      </c>
      <c r="P379" s="19">
        <f>IF(O379&gt;0,Mortgage!$B$38-O379,0)</f>
        <v>-1.0081566573854843</v>
      </c>
      <c r="Q379" s="20">
        <f>IF(P379&gt;0,IF(Mortgage!$G$2 = "n", 0,Mortgage!$G$4-Mortgage!$B$38),0)</f>
        <v>0</v>
      </c>
      <c r="R379" s="20">
        <f t="shared" si="78"/>
        <v>742.9327355095221</v>
      </c>
      <c r="S379" s="20">
        <f t="shared" si="79"/>
        <v>-1.0081566573854843</v>
      </c>
      <c r="T379" s="19">
        <f t="shared" si="80"/>
        <v>386850.27208344935</v>
      </c>
      <c r="U379" s="19">
        <f t="shared" si="84"/>
        <v>266638.40663105249</v>
      </c>
      <c r="V379" s="19">
        <f t="shared" si="85"/>
        <v>-86850.272083447868</v>
      </c>
      <c r="W379" s="14">
        <v>377</v>
      </c>
      <c r="X379" s="15">
        <f t="shared" si="81"/>
        <v>15</v>
      </c>
      <c r="Y379" s="30"/>
    </row>
    <row r="380" spans="14:25" x14ac:dyDescent="0.25">
      <c r="N380" s="19">
        <f t="shared" si="88"/>
        <v>386850.27208344935</v>
      </c>
      <c r="O380" s="19">
        <f>IF(N380&gt;0,N380*Mortgage!$B$4/26,0)</f>
        <v>743.94283092971034</v>
      </c>
      <c r="P380" s="19">
        <f>IF(O380&gt;0,Mortgage!$B$38-O380,0)</f>
        <v>-1.0100954201882359</v>
      </c>
      <c r="Q380" s="20">
        <f>IF(P380&gt;0,IF(Mortgage!$G$2 = "n", 0,Mortgage!$G$4-Mortgage!$B$38),0)</f>
        <v>0</v>
      </c>
      <c r="R380" s="20">
        <f t="shared" si="78"/>
        <v>742.9327355095221</v>
      </c>
      <c r="S380" s="20">
        <f t="shared" si="79"/>
        <v>-1.0100954201882359</v>
      </c>
      <c r="T380" s="19">
        <f t="shared" si="80"/>
        <v>386851.28217886953</v>
      </c>
      <c r="U380" s="19">
        <f t="shared" si="84"/>
        <v>267382.3494619822</v>
      </c>
      <c r="V380" s="19">
        <f t="shared" si="85"/>
        <v>-86851.282178868059</v>
      </c>
      <c r="W380" s="14">
        <v>378</v>
      </c>
      <c r="X380" s="15">
        <f t="shared" si="81"/>
        <v>15</v>
      </c>
      <c r="Y380" s="31"/>
    </row>
    <row r="381" spans="14:25" x14ac:dyDescent="0.25">
      <c r="N381" s="19">
        <f t="shared" si="88"/>
        <v>386851.28217886953</v>
      </c>
      <c r="O381" s="19">
        <f>IF(N381&gt;0,N381*Mortgage!$B$4/26,0)</f>
        <v>743.94477342090295</v>
      </c>
      <c r="P381" s="19">
        <f>IF(O381&gt;0,Mortgage!$B$38-O381,0)</f>
        <v>-1.012037911380844</v>
      </c>
      <c r="Q381" s="20">
        <f>IF(P381&gt;0,IF(Mortgage!$G$2 = "n", 0,Mortgage!$G$4-Mortgage!$B$38),0)</f>
        <v>0</v>
      </c>
      <c r="R381" s="20">
        <f t="shared" si="78"/>
        <v>742.9327355095221</v>
      </c>
      <c r="S381" s="20">
        <f t="shared" si="79"/>
        <v>-1.012037911380844</v>
      </c>
      <c r="T381" s="19">
        <f t="shared" si="80"/>
        <v>386852.29421678092</v>
      </c>
      <c r="U381" s="19">
        <f t="shared" si="84"/>
        <v>268126.29423540313</v>
      </c>
      <c r="V381" s="19">
        <f t="shared" si="85"/>
        <v>-86852.294216779439</v>
      </c>
      <c r="W381" s="14">
        <v>379</v>
      </c>
      <c r="X381" s="15">
        <f t="shared" si="81"/>
        <v>15</v>
      </c>
      <c r="Y381" s="31"/>
    </row>
    <row r="382" spans="14:25" x14ac:dyDescent="0.25">
      <c r="N382" s="19">
        <f t="shared" si="88"/>
        <v>386852.29421678092</v>
      </c>
      <c r="O382" s="19">
        <f>IF(N382&gt;0,N382*Mortgage!$B$4/26,0)</f>
        <v>743.94671964765564</v>
      </c>
      <c r="P382" s="19">
        <f>IF(O382&gt;0,Mortgage!$B$38-O382,0)</f>
        <v>-1.0139841381335373</v>
      </c>
      <c r="Q382" s="20">
        <f>IF(P382&gt;0,IF(Mortgage!$G$2 = "n", 0,Mortgage!$G$4-Mortgage!$B$38),0)</f>
        <v>0</v>
      </c>
      <c r="R382" s="20">
        <f t="shared" si="78"/>
        <v>742.9327355095221</v>
      </c>
      <c r="S382" s="20">
        <f t="shared" si="79"/>
        <v>-1.0139841381335373</v>
      </c>
      <c r="T382" s="19">
        <f t="shared" si="80"/>
        <v>386853.30820091907</v>
      </c>
      <c r="U382" s="19">
        <f t="shared" si="84"/>
        <v>268870.2409550508</v>
      </c>
      <c r="V382" s="19">
        <f t="shared" si="85"/>
        <v>-86853.308200917571</v>
      </c>
      <c r="W382" s="14">
        <v>380</v>
      </c>
      <c r="X382" s="15">
        <f t="shared" si="81"/>
        <v>15</v>
      </c>
      <c r="Y382" s="31"/>
    </row>
    <row r="383" spans="14:25" x14ac:dyDescent="0.25">
      <c r="N383" s="19">
        <f t="shared" si="88"/>
        <v>386853.30820091907</v>
      </c>
      <c r="O383" s="19">
        <f>IF(N383&gt;0,N383*Mortgage!$B$4/26,0)</f>
        <v>743.94866961715206</v>
      </c>
      <c r="P383" s="19">
        <f>IF(O383&gt;0,Mortgage!$B$38-O383,0)</f>
        <v>-1.0159341076299597</v>
      </c>
      <c r="Q383" s="20">
        <f>IF(P383&gt;0,IF(Mortgage!$G$2 = "n", 0,Mortgage!$G$4-Mortgage!$B$38),0)</f>
        <v>0</v>
      </c>
      <c r="R383" s="20">
        <f t="shared" si="78"/>
        <v>742.9327355095221</v>
      </c>
      <c r="S383" s="20">
        <f t="shared" si="79"/>
        <v>-1.0159341076299597</v>
      </c>
      <c r="T383" s="19">
        <f t="shared" si="80"/>
        <v>386854.32413502672</v>
      </c>
      <c r="U383" s="19">
        <f t="shared" si="84"/>
        <v>269614.18962466798</v>
      </c>
      <c r="V383" s="19">
        <f t="shared" si="85"/>
        <v>-86854.324135025206</v>
      </c>
      <c r="W383" s="14">
        <v>381</v>
      </c>
      <c r="X383" s="15">
        <f t="shared" si="81"/>
        <v>15</v>
      </c>
      <c r="Y383" s="31"/>
    </row>
    <row r="384" spans="14:25" x14ac:dyDescent="0.25">
      <c r="N384" s="19">
        <f t="shared" si="88"/>
        <v>386854.32413502672</v>
      </c>
      <c r="O384" s="19">
        <f>IF(N384&gt;0,N384*Mortgage!$B$4/26,0)</f>
        <v>743.95062333658996</v>
      </c>
      <c r="P384" s="19">
        <f>IF(O384&gt;0,Mortgage!$B$38-O384,0)</f>
        <v>-1.0178878270678524</v>
      </c>
      <c r="Q384" s="20">
        <f>IF(P384&gt;0,IF(Mortgage!$G$2 = "n", 0,Mortgage!$G$4-Mortgage!$B$38),0)</f>
        <v>0</v>
      </c>
      <c r="R384" s="20">
        <f t="shared" si="78"/>
        <v>742.9327355095221</v>
      </c>
      <c r="S384" s="20">
        <f t="shared" si="79"/>
        <v>-1.0178878270678524</v>
      </c>
      <c r="T384" s="19">
        <f t="shared" si="80"/>
        <v>386855.34202285379</v>
      </c>
      <c r="U384" s="19">
        <f t="shared" si="84"/>
        <v>270358.14024800458</v>
      </c>
      <c r="V384" s="19">
        <f t="shared" si="85"/>
        <v>-86855.342022852274</v>
      </c>
      <c r="W384" s="14">
        <v>382</v>
      </c>
      <c r="X384" s="15">
        <f t="shared" si="81"/>
        <v>15</v>
      </c>
      <c r="Y384" s="31"/>
    </row>
    <row r="385" spans="14:25" x14ac:dyDescent="0.25">
      <c r="N385" s="19">
        <f t="shared" si="88"/>
        <v>386855.34202285379</v>
      </c>
      <c r="O385" s="19">
        <f>IF(N385&gt;0,N385*Mortgage!$B$4/26,0)</f>
        <v>743.95258081318036</v>
      </c>
      <c r="P385" s="19">
        <f>IF(O385&gt;0,Mortgage!$B$38-O385,0)</f>
        <v>-1.0198453036582578</v>
      </c>
      <c r="Q385" s="20">
        <f>IF(P385&gt;0,IF(Mortgage!$G$2 = "n", 0,Mortgage!$G$4-Mortgage!$B$38),0)</f>
        <v>0</v>
      </c>
      <c r="R385" s="20">
        <f t="shared" si="78"/>
        <v>742.9327355095221</v>
      </c>
      <c r="S385" s="20">
        <f t="shared" si="79"/>
        <v>-1.0198453036582578</v>
      </c>
      <c r="T385" s="19">
        <f t="shared" si="80"/>
        <v>386856.36186815746</v>
      </c>
      <c r="U385" s="19">
        <f t="shared" si="84"/>
        <v>271102.09282881778</v>
      </c>
      <c r="V385" s="19">
        <f t="shared" si="85"/>
        <v>-86856.361868155931</v>
      </c>
      <c r="W385" s="14">
        <v>383</v>
      </c>
      <c r="X385" s="15">
        <f t="shared" si="81"/>
        <v>15</v>
      </c>
      <c r="Y385" s="31"/>
    </row>
    <row r="386" spans="14:25" x14ac:dyDescent="0.25">
      <c r="N386" s="19">
        <f t="shared" si="88"/>
        <v>386856.36186815746</v>
      </c>
      <c r="O386" s="19">
        <f>IF(N386&gt;0,N386*Mortgage!$B$4/26,0)</f>
        <v>743.95454205414899</v>
      </c>
      <c r="P386" s="19">
        <f>IF(O386&gt;0,Mortgage!$B$38-O386,0)</f>
        <v>-1.0218065446268838</v>
      </c>
      <c r="Q386" s="20">
        <f>IF(P386&gt;0,IF(Mortgage!$G$2 = "n", 0,Mortgage!$G$4-Mortgage!$B$38),0)</f>
        <v>0</v>
      </c>
      <c r="R386" s="20">
        <f t="shared" si="78"/>
        <v>742.9327355095221</v>
      </c>
      <c r="S386" s="20">
        <f t="shared" si="79"/>
        <v>-1.0218065446268838</v>
      </c>
      <c r="T386" s="19">
        <f t="shared" si="80"/>
        <v>386857.38367470208</v>
      </c>
      <c r="U386" s="19">
        <f t="shared" si="84"/>
        <v>271846.04737087194</v>
      </c>
      <c r="V386" s="19">
        <f t="shared" si="85"/>
        <v>-86857.383674700555</v>
      </c>
      <c r="W386" s="14">
        <v>384</v>
      </c>
      <c r="X386" s="15">
        <f t="shared" si="81"/>
        <v>15</v>
      </c>
      <c r="Y386" s="31"/>
    </row>
    <row r="387" spans="14:25" x14ac:dyDescent="0.25">
      <c r="N387" s="19">
        <f t="shared" si="88"/>
        <v>386857.38367470208</v>
      </c>
      <c r="O387" s="19">
        <f>IF(N387&gt;0,N387*Mortgage!$B$4/26,0)</f>
        <v>743.95650706673473</v>
      </c>
      <c r="P387" s="19">
        <f>IF(O387&gt;0,Mortgage!$B$38-O387,0)</f>
        <v>-1.0237715572126262</v>
      </c>
      <c r="Q387" s="20">
        <f>IF(P387&gt;0,IF(Mortgage!$G$2 = "n", 0,Mortgage!$G$4-Mortgage!$B$38),0)</f>
        <v>0</v>
      </c>
      <c r="R387" s="20">
        <f t="shared" si="78"/>
        <v>742.9327355095221</v>
      </c>
      <c r="S387" s="20">
        <f t="shared" si="79"/>
        <v>-1.0237715572126262</v>
      </c>
      <c r="T387" s="19">
        <f t="shared" si="80"/>
        <v>386858.40744625928</v>
      </c>
      <c r="U387" s="19">
        <f t="shared" si="84"/>
        <v>272590.00387793867</v>
      </c>
      <c r="V387" s="19">
        <f t="shared" si="85"/>
        <v>-86858.40744625777</v>
      </c>
      <c r="W387" s="14">
        <v>385</v>
      </c>
      <c r="X387" s="15">
        <f t="shared" si="81"/>
        <v>15</v>
      </c>
      <c r="Y387" s="31"/>
    </row>
    <row r="388" spans="14:25" x14ac:dyDescent="0.25">
      <c r="N388" s="19">
        <f t="shared" si="88"/>
        <v>386858.40744625928</v>
      </c>
      <c r="O388" s="19">
        <f>IF(N388&gt;0,N388*Mortgage!$B$4/26,0)</f>
        <v>743.95847585819092</v>
      </c>
      <c r="P388" s="19">
        <f>IF(O388&gt;0,Mortgage!$B$38-O388,0)</f>
        <v>-1.025740348668819</v>
      </c>
      <c r="Q388" s="20">
        <f>IF(P388&gt;0,IF(Mortgage!$G$2 = "n", 0,Mortgage!$G$4-Mortgage!$B$38),0)</f>
        <v>0</v>
      </c>
      <c r="R388" s="20">
        <f t="shared" ref="R388:R451" si="89">O388+P388+Q388</f>
        <v>742.9327355095221</v>
      </c>
      <c r="S388" s="20">
        <f t="shared" ref="S388:S451" si="90">P388+Q388</f>
        <v>-1.025740348668819</v>
      </c>
      <c r="T388" s="19">
        <f t="shared" ref="T388:T451" si="91">IF(N388&gt;0,N388-P388-Q388,0)</f>
        <v>386859.43318660796</v>
      </c>
      <c r="U388" s="19">
        <f t="shared" si="84"/>
        <v>273333.96235379687</v>
      </c>
      <c r="V388" s="19">
        <f t="shared" si="85"/>
        <v>-86859.433186606446</v>
      </c>
      <c r="W388" s="14">
        <v>386</v>
      </c>
      <c r="X388" s="15">
        <f t="shared" ref="X388:X451" si="92">ROUNDUP((W388/26),0)</f>
        <v>15</v>
      </c>
      <c r="Y388" s="31"/>
    </row>
    <row r="389" spans="14:25" x14ac:dyDescent="0.25">
      <c r="N389" s="19">
        <f t="shared" si="88"/>
        <v>386859.43318660796</v>
      </c>
      <c r="O389" s="19">
        <f>IF(N389&gt;0,N389*Mortgage!$B$4/26,0)</f>
        <v>743.96044843578466</v>
      </c>
      <c r="P389" s="19">
        <f>IF(O389&gt;0,Mortgage!$B$38-O389,0)</f>
        <v>-1.0277129262625522</v>
      </c>
      <c r="Q389" s="20">
        <f>IF(P389&gt;0,IF(Mortgage!$G$2 = "n", 0,Mortgage!$G$4-Mortgage!$B$38),0)</f>
        <v>0</v>
      </c>
      <c r="R389" s="20">
        <f t="shared" si="89"/>
        <v>742.9327355095221</v>
      </c>
      <c r="S389" s="20">
        <f t="shared" si="90"/>
        <v>-1.0277129262625522</v>
      </c>
      <c r="T389" s="19">
        <f t="shared" si="91"/>
        <v>386860.46089953423</v>
      </c>
      <c r="U389" s="19">
        <f t="shared" ref="U389:U452" si="93">IF(N389&gt;0,U388+O389,0)</f>
        <v>274077.92280223267</v>
      </c>
      <c r="V389" s="19">
        <f t="shared" ref="V389:V452" si="94">IF(O389&gt;0,V388+S389,0)</f>
        <v>-86860.460899532714</v>
      </c>
      <c r="W389" s="14">
        <v>387</v>
      </c>
      <c r="X389" s="15">
        <f t="shared" si="92"/>
        <v>15</v>
      </c>
      <c r="Y389" s="31"/>
    </row>
    <row r="390" spans="14:25" x14ac:dyDescent="0.25">
      <c r="N390" s="19">
        <f t="shared" si="88"/>
        <v>386860.46089953423</v>
      </c>
      <c r="O390" s="19">
        <f>IF(N390&gt;0,N390*Mortgage!$B$4/26,0)</f>
        <v>743.96242480679655</v>
      </c>
      <c r="P390" s="19">
        <f>IF(O390&gt;0,Mortgage!$B$38-O390,0)</f>
        <v>-1.0296892972744445</v>
      </c>
      <c r="Q390" s="20">
        <f>IF(P390&gt;0,IF(Mortgage!$G$2 = "n", 0,Mortgage!$G$4-Mortgage!$B$38),0)</f>
        <v>0</v>
      </c>
      <c r="R390" s="20">
        <f t="shared" si="89"/>
        <v>742.9327355095221</v>
      </c>
      <c r="S390" s="20">
        <f t="shared" si="90"/>
        <v>-1.0296892972744445</v>
      </c>
      <c r="T390" s="19">
        <f t="shared" si="91"/>
        <v>386861.49058883148</v>
      </c>
      <c r="U390" s="19">
        <f t="shared" si="93"/>
        <v>274821.88522703946</v>
      </c>
      <c r="V390" s="19">
        <f t="shared" si="94"/>
        <v>-86861.490588829984</v>
      </c>
      <c r="W390" s="14">
        <v>388</v>
      </c>
      <c r="X390" s="15">
        <f t="shared" si="92"/>
        <v>15</v>
      </c>
      <c r="Y390" s="31"/>
    </row>
    <row r="391" spans="14:25" x14ac:dyDescent="0.25">
      <c r="N391" s="19">
        <f t="shared" si="88"/>
        <v>386861.49058883148</v>
      </c>
      <c r="O391" s="19">
        <f>IF(N391&gt;0,N391*Mortgage!$B$4/26,0)</f>
        <v>743.96440497852211</v>
      </c>
      <c r="P391" s="19">
        <f>IF(O391&gt;0,Mortgage!$B$38-O391,0)</f>
        <v>-1.0316694690000077</v>
      </c>
      <c r="Q391" s="20">
        <f>IF(P391&gt;0,IF(Mortgage!$G$2 = "n", 0,Mortgage!$G$4-Mortgage!$B$38),0)</f>
        <v>0</v>
      </c>
      <c r="R391" s="20">
        <f t="shared" si="89"/>
        <v>742.9327355095221</v>
      </c>
      <c r="S391" s="20">
        <f t="shared" si="90"/>
        <v>-1.0316694690000077</v>
      </c>
      <c r="T391" s="19">
        <f t="shared" si="91"/>
        <v>386862.52225830051</v>
      </c>
      <c r="U391" s="19">
        <f t="shared" si="93"/>
        <v>275565.84963201795</v>
      </c>
      <c r="V391" s="19">
        <f t="shared" si="94"/>
        <v>-86862.522258298981</v>
      </c>
      <c r="W391" s="14">
        <v>389</v>
      </c>
      <c r="X391" s="15">
        <f t="shared" si="92"/>
        <v>15</v>
      </c>
      <c r="Y391" s="31"/>
    </row>
    <row r="392" spans="14:25" x14ac:dyDescent="0.25">
      <c r="N392" s="19">
        <f t="shared" si="88"/>
        <v>386862.52225830051</v>
      </c>
      <c r="O392" s="19">
        <f>IF(N392&gt;0,N392*Mortgage!$B$4/26,0)</f>
        <v>743.96638895827027</v>
      </c>
      <c r="P392" s="19">
        <f>IF(O392&gt;0,Mortgage!$B$38-O392,0)</f>
        <v>-1.0336534487481686</v>
      </c>
      <c r="Q392" s="20">
        <f>IF(P392&gt;0,IF(Mortgage!$G$2 = "n", 0,Mortgage!$G$4-Mortgage!$B$38),0)</f>
        <v>0</v>
      </c>
      <c r="R392" s="20">
        <f t="shared" si="89"/>
        <v>742.9327355095221</v>
      </c>
      <c r="S392" s="20">
        <f t="shared" si="90"/>
        <v>-1.0336534487481686</v>
      </c>
      <c r="T392" s="19">
        <f t="shared" si="91"/>
        <v>386863.55591174925</v>
      </c>
      <c r="U392" s="19">
        <f t="shared" si="93"/>
        <v>276309.81602097623</v>
      </c>
      <c r="V392" s="19">
        <f t="shared" si="94"/>
        <v>-86863.555911747724</v>
      </c>
      <c r="W392" s="14">
        <v>390</v>
      </c>
      <c r="X392" s="15">
        <f t="shared" si="92"/>
        <v>15</v>
      </c>
      <c r="Y392" s="31"/>
    </row>
    <row r="393" spans="14:25" x14ac:dyDescent="0.25">
      <c r="N393" s="19">
        <f t="shared" si="88"/>
        <v>386863.55591174925</v>
      </c>
      <c r="O393" s="19">
        <f>IF(N393&gt;0,N393*Mortgage!$B$4/26,0)</f>
        <v>743.96837675336405</v>
      </c>
      <c r="P393" s="19">
        <f>IF(O393&gt;0,Mortgage!$B$38-O393,0)</f>
        <v>-1.0356412438419511</v>
      </c>
      <c r="Q393" s="20">
        <f>IF(P393&gt;0,IF(Mortgage!$G$2 = "n", 0,Mortgage!$G$4-Mortgage!$B$38),0)</f>
        <v>0</v>
      </c>
      <c r="R393" s="20">
        <f t="shared" si="89"/>
        <v>742.9327355095221</v>
      </c>
      <c r="S393" s="20">
        <f t="shared" si="90"/>
        <v>-1.0356412438419511</v>
      </c>
      <c r="T393" s="19">
        <f t="shared" si="91"/>
        <v>386864.59155299311</v>
      </c>
      <c r="U393" s="19">
        <f t="shared" si="93"/>
        <v>277053.78439772961</v>
      </c>
      <c r="V393" s="19">
        <f t="shared" si="94"/>
        <v>-86864.591552991566</v>
      </c>
      <c r="W393" s="14">
        <v>391</v>
      </c>
      <c r="X393" s="15">
        <f t="shared" si="92"/>
        <v>16</v>
      </c>
      <c r="Y393" s="30"/>
    </row>
    <row r="394" spans="14:25" x14ac:dyDescent="0.25">
      <c r="N394" s="19">
        <f t="shared" si="88"/>
        <v>386864.59155299311</v>
      </c>
      <c r="O394" s="19">
        <f>IF(N394&gt;0,N394*Mortgage!$B$4/26,0)</f>
        <v>743.97036837114069</v>
      </c>
      <c r="P394" s="19">
        <f>IF(O394&gt;0,Mortgage!$B$38-O394,0)</f>
        <v>-1.0376328616185901</v>
      </c>
      <c r="Q394" s="20">
        <f>IF(P394&gt;0,IF(Mortgage!$G$2 = "n", 0,Mortgage!$G$4-Mortgage!$B$38),0)</f>
        <v>0</v>
      </c>
      <c r="R394" s="20">
        <f t="shared" si="89"/>
        <v>742.9327355095221</v>
      </c>
      <c r="S394" s="20">
        <f t="shared" si="90"/>
        <v>-1.0376328616185901</v>
      </c>
      <c r="T394" s="19">
        <f t="shared" si="91"/>
        <v>386865.62918585475</v>
      </c>
      <c r="U394" s="19">
        <f t="shared" si="93"/>
        <v>277797.75476610073</v>
      </c>
      <c r="V394" s="19">
        <f t="shared" si="94"/>
        <v>-86865.629185853191</v>
      </c>
      <c r="W394" s="14">
        <v>392</v>
      </c>
      <c r="X394" s="15">
        <f t="shared" si="92"/>
        <v>16</v>
      </c>
      <c r="Y394" s="30"/>
    </row>
    <row r="395" spans="14:25" x14ac:dyDescent="0.25">
      <c r="N395" s="19">
        <f t="shared" si="88"/>
        <v>386865.62918585475</v>
      </c>
      <c r="O395" s="19">
        <f>IF(N395&gt;0,N395*Mortgage!$B$4/26,0)</f>
        <v>743.97236381895152</v>
      </c>
      <c r="P395" s="19">
        <f>IF(O395&gt;0,Mortgage!$B$38-O395,0)</f>
        <v>-1.0396283094294176</v>
      </c>
      <c r="Q395" s="20">
        <f>IF(P395&gt;0,IF(Mortgage!$G$2 = "n", 0,Mortgage!$G$4-Mortgage!$B$38),0)</f>
        <v>0</v>
      </c>
      <c r="R395" s="20">
        <f t="shared" si="89"/>
        <v>742.9327355095221</v>
      </c>
      <c r="S395" s="20">
        <f t="shared" si="90"/>
        <v>-1.0396283094294176</v>
      </c>
      <c r="T395" s="19">
        <f t="shared" si="91"/>
        <v>386866.66881416418</v>
      </c>
      <c r="U395" s="19">
        <f t="shared" si="93"/>
        <v>278541.72712991969</v>
      </c>
      <c r="V395" s="19">
        <f t="shared" si="94"/>
        <v>-86866.668814162622</v>
      </c>
      <c r="W395" s="14">
        <v>393</v>
      </c>
      <c r="X395" s="15">
        <f t="shared" si="92"/>
        <v>16</v>
      </c>
      <c r="Y395" s="30"/>
    </row>
    <row r="396" spans="14:25" x14ac:dyDescent="0.25">
      <c r="N396" s="19">
        <f t="shared" si="88"/>
        <v>386866.66881416418</v>
      </c>
      <c r="O396" s="19">
        <f>IF(N396&gt;0,N396*Mortgage!$B$4/26,0)</f>
        <v>743.97436310416197</v>
      </c>
      <c r="P396" s="19">
        <f>IF(O396&gt;0,Mortgage!$B$38-O396,0)</f>
        <v>-1.0416275946398628</v>
      </c>
      <c r="Q396" s="20">
        <f>IF(P396&gt;0,IF(Mortgage!$G$2 = "n", 0,Mortgage!$G$4-Mortgage!$B$38),0)</f>
        <v>0</v>
      </c>
      <c r="R396" s="20">
        <f t="shared" si="89"/>
        <v>742.9327355095221</v>
      </c>
      <c r="S396" s="20">
        <f t="shared" si="90"/>
        <v>-1.0416275946398628</v>
      </c>
      <c r="T396" s="19">
        <f t="shared" si="91"/>
        <v>386867.7104417588</v>
      </c>
      <c r="U396" s="19">
        <f t="shared" si="93"/>
        <v>279285.70149302384</v>
      </c>
      <c r="V396" s="19">
        <f t="shared" si="94"/>
        <v>-86867.710441757255</v>
      </c>
      <c r="W396" s="14">
        <v>394</v>
      </c>
      <c r="X396" s="15">
        <f t="shared" si="92"/>
        <v>16</v>
      </c>
      <c r="Y396" s="30"/>
    </row>
    <row r="397" spans="14:25" x14ac:dyDescent="0.25">
      <c r="N397" s="19">
        <f t="shared" si="88"/>
        <v>386867.7104417588</v>
      </c>
      <c r="O397" s="19">
        <f>IF(N397&gt;0,N397*Mortgage!$B$4/26,0)</f>
        <v>743.97636623415156</v>
      </c>
      <c r="P397" s="19">
        <f>IF(O397&gt;0,Mortgage!$B$38-O397,0)</f>
        <v>-1.0436307246294518</v>
      </c>
      <c r="Q397" s="20">
        <f>IF(P397&gt;0,IF(Mortgage!$G$2 = "n", 0,Mortgage!$G$4-Mortgage!$B$38),0)</f>
        <v>0</v>
      </c>
      <c r="R397" s="20">
        <f t="shared" si="89"/>
        <v>742.9327355095221</v>
      </c>
      <c r="S397" s="20">
        <f t="shared" si="90"/>
        <v>-1.0436307246294518</v>
      </c>
      <c r="T397" s="19">
        <f t="shared" si="91"/>
        <v>386868.75407248345</v>
      </c>
      <c r="U397" s="19">
        <f t="shared" si="93"/>
        <v>280029.67785925796</v>
      </c>
      <c r="V397" s="19">
        <f t="shared" si="94"/>
        <v>-86868.754072481883</v>
      </c>
      <c r="W397" s="14">
        <v>395</v>
      </c>
      <c r="X397" s="15">
        <f t="shared" si="92"/>
        <v>16</v>
      </c>
      <c r="Y397" s="30"/>
    </row>
    <row r="398" spans="14:25" x14ac:dyDescent="0.25">
      <c r="N398" s="19">
        <f t="shared" si="88"/>
        <v>386868.75407248345</v>
      </c>
      <c r="O398" s="19">
        <f>IF(N398&gt;0,N398*Mortgage!$B$4/26,0)</f>
        <v>743.97837321631437</v>
      </c>
      <c r="P398" s="19">
        <f>IF(O398&gt;0,Mortgage!$B$38-O398,0)</f>
        <v>-1.0456377067922631</v>
      </c>
      <c r="Q398" s="20">
        <f>IF(P398&gt;0,IF(Mortgage!$G$2 = "n", 0,Mortgage!$G$4-Mortgage!$B$38),0)</f>
        <v>0</v>
      </c>
      <c r="R398" s="20">
        <f t="shared" si="89"/>
        <v>742.9327355095221</v>
      </c>
      <c r="S398" s="20">
        <f t="shared" si="90"/>
        <v>-1.0456377067922631</v>
      </c>
      <c r="T398" s="19">
        <f t="shared" si="91"/>
        <v>386869.79971019027</v>
      </c>
      <c r="U398" s="19">
        <f t="shared" si="93"/>
        <v>280773.65623247426</v>
      </c>
      <c r="V398" s="19">
        <f t="shared" si="94"/>
        <v>-86869.799710188672</v>
      </c>
      <c r="W398" s="14">
        <v>396</v>
      </c>
      <c r="X398" s="15">
        <f t="shared" si="92"/>
        <v>16</v>
      </c>
      <c r="Y398" s="30"/>
    </row>
    <row r="399" spans="14:25" x14ac:dyDescent="0.25">
      <c r="N399" s="19">
        <f t="shared" si="88"/>
        <v>386869.79971019027</v>
      </c>
      <c r="O399" s="19">
        <f>IF(N399&gt;0,N399*Mortgage!$B$4/26,0)</f>
        <v>743.98038405805823</v>
      </c>
      <c r="P399" s="19">
        <f>IF(O399&gt;0,Mortgage!$B$38-O399,0)</f>
        <v>-1.0476485485361309</v>
      </c>
      <c r="Q399" s="20">
        <f>IF(P399&gt;0,IF(Mortgage!$G$2 = "n", 0,Mortgage!$G$4-Mortgage!$B$38),0)</f>
        <v>0</v>
      </c>
      <c r="R399" s="20">
        <f t="shared" si="89"/>
        <v>742.9327355095221</v>
      </c>
      <c r="S399" s="20">
        <f t="shared" si="90"/>
        <v>-1.0476485485361309</v>
      </c>
      <c r="T399" s="19">
        <f t="shared" si="91"/>
        <v>386870.84735873883</v>
      </c>
      <c r="U399" s="19">
        <f t="shared" si="93"/>
        <v>281517.63661653234</v>
      </c>
      <c r="V399" s="19">
        <f t="shared" si="94"/>
        <v>-86870.847358737214</v>
      </c>
      <c r="W399" s="14">
        <v>397</v>
      </c>
      <c r="X399" s="15">
        <f t="shared" si="92"/>
        <v>16</v>
      </c>
      <c r="Y399" s="30"/>
    </row>
    <row r="400" spans="14:25" x14ac:dyDescent="0.25">
      <c r="N400" s="19">
        <f t="shared" si="88"/>
        <v>386870.84735873883</v>
      </c>
      <c r="O400" s="19">
        <f>IF(N400&gt;0,N400*Mortgage!$B$4/26,0)</f>
        <v>743.98239876680543</v>
      </c>
      <c r="P400" s="19">
        <f>IF(O400&gt;0,Mortgage!$B$38-O400,0)</f>
        <v>-1.0496632572833278</v>
      </c>
      <c r="Q400" s="20">
        <f>IF(P400&gt;0,IF(Mortgage!$G$2 = "n", 0,Mortgage!$G$4-Mortgage!$B$38),0)</f>
        <v>0</v>
      </c>
      <c r="R400" s="20">
        <f t="shared" si="89"/>
        <v>742.9327355095221</v>
      </c>
      <c r="S400" s="20">
        <f t="shared" si="90"/>
        <v>-1.0496632572833278</v>
      </c>
      <c r="T400" s="19">
        <f t="shared" si="91"/>
        <v>386871.89702199609</v>
      </c>
      <c r="U400" s="19">
        <f t="shared" si="93"/>
        <v>282261.61901529913</v>
      </c>
      <c r="V400" s="19">
        <f t="shared" si="94"/>
        <v>-86871.897021994504</v>
      </c>
      <c r="W400" s="14">
        <v>398</v>
      </c>
      <c r="X400" s="15">
        <f t="shared" si="92"/>
        <v>16</v>
      </c>
      <c r="Y400" s="30"/>
    </row>
    <row r="401" spans="14:25" x14ac:dyDescent="0.25">
      <c r="N401" s="19">
        <f t="shared" si="88"/>
        <v>386871.89702199609</v>
      </c>
      <c r="O401" s="19">
        <f>IF(N401&gt;0,N401*Mortgage!$B$4/26,0)</f>
        <v>743.98441734999255</v>
      </c>
      <c r="P401" s="19">
        <f>IF(O401&gt;0,Mortgage!$B$38-O401,0)</f>
        <v>-1.0516818404704509</v>
      </c>
      <c r="Q401" s="20">
        <f>IF(P401&gt;0,IF(Mortgage!$G$2 = "n", 0,Mortgage!$G$4-Mortgage!$B$38),0)</f>
        <v>0</v>
      </c>
      <c r="R401" s="20">
        <f t="shared" si="89"/>
        <v>742.9327355095221</v>
      </c>
      <c r="S401" s="20">
        <f t="shared" si="90"/>
        <v>-1.0516818404704509</v>
      </c>
      <c r="T401" s="19">
        <f t="shared" si="91"/>
        <v>386872.94870383653</v>
      </c>
      <c r="U401" s="19">
        <f t="shared" si="93"/>
        <v>283005.60343264911</v>
      </c>
      <c r="V401" s="19">
        <f t="shared" si="94"/>
        <v>-86872.948703834976</v>
      </c>
      <c r="W401" s="14">
        <v>399</v>
      </c>
      <c r="X401" s="15">
        <f t="shared" si="92"/>
        <v>16</v>
      </c>
      <c r="Y401" s="30"/>
    </row>
    <row r="402" spans="14:25" x14ac:dyDescent="0.25">
      <c r="N402" s="19">
        <f t="shared" si="88"/>
        <v>386872.94870383653</v>
      </c>
      <c r="O402" s="19">
        <f>IF(N402&gt;0,N402*Mortgage!$B$4/26,0)</f>
        <v>743.98643981507018</v>
      </c>
      <c r="P402" s="19">
        <f>IF(O402&gt;0,Mortgage!$B$38-O402,0)</f>
        <v>-1.0537043055480808</v>
      </c>
      <c r="Q402" s="20">
        <f>IF(P402&gt;0,IF(Mortgage!$G$2 = "n", 0,Mortgage!$G$4-Mortgage!$B$38),0)</f>
        <v>0</v>
      </c>
      <c r="R402" s="20">
        <f t="shared" si="89"/>
        <v>742.9327355095221</v>
      </c>
      <c r="S402" s="20">
        <f t="shared" si="90"/>
        <v>-1.0537043055480808</v>
      </c>
      <c r="T402" s="19">
        <f t="shared" si="91"/>
        <v>386874.00240814209</v>
      </c>
      <c r="U402" s="19">
        <f t="shared" si="93"/>
        <v>283749.58987246419</v>
      </c>
      <c r="V402" s="19">
        <f t="shared" si="94"/>
        <v>-86874.002408140528</v>
      </c>
      <c r="W402" s="14">
        <v>400</v>
      </c>
      <c r="X402" s="15">
        <f t="shared" si="92"/>
        <v>16</v>
      </c>
      <c r="Y402" s="30"/>
    </row>
    <row r="403" spans="14:25" x14ac:dyDescent="0.25">
      <c r="N403" s="19">
        <f t="shared" si="88"/>
        <v>386874.00240814209</v>
      </c>
      <c r="O403" s="19">
        <f>IF(N403&gt;0,N403*Mortgage!$B$4/26,0)</f>
        <v>743.98846616950402</v>
      </c>
      <c r="P403" s="19">
        <f>IF(O403&gt;0,Mortgage!$B$38-O403,0)</f>
        <v>-1.0557306599819185</v>
      </c>
      <c r="Q403" s="20">
        <f>IF(P403&gt;0,IF(Mortgage!$G$2 = "n", 0,Mortgage!$G$4-Mortgage!$B$38),0)</f>
        <v>0</v>
      </c>
      <c r="R403" s="20">
        <f t="shared" si="89"/>
        <v>742.9327355095221</v>
      </c>
      <c r="S403" s="20">
        <f t="shared" si="90"/>
        <v>-1.0557306599819185</v>
      </c>
      <c r="T403" s="19">
        <f t="shared" si="91"/>
        <v>386875.05813880207</v>
      </c>
      <c r="U403" s="19">
        <f t="shared" si="93"/>
        <v>284493.5783386337</v>
      </c>
      <c r="V403" s="19">
        <f t="shared" si="94"/>
        <v>-86875.058138800508</v>
      </c>
      <c r="W403" s="14">
        <v>401</v>
      </c>
      <c r="X403" s="15">
        <f t="shared" si="92"/>
        <v>16</v>
      </c>
      <c r="Y403" s="30"/>
    </row>
    <row r="404" spans="14:25" x14ac:dyDescent="0.25">
      <c r="N404" s="19">
        <f t="shared" si="88"/>
        <v>386875.05813880207</v>
      </c>
      <c r="O404" s="19">
        <f>IF(N404&gt;0,N404*Mortgage!$B$4/26,0)</f>
        <v>743.99049642077318</v>
      </c>
      <c r="P404" s="19">
        <f>IF(O404&gt;0,Mortgage!$B$38-O404,0)</f>
        <v>-1.05776091125108</v>
      </c>
      <c r="Q404" s="20">
        <f>IF(P404&gt;0,IF(Mortgage!$G$2 = "n", 0,Mortgage!$G$4-Mortgage!$B$38),0)</f>
        <v>0</v>
      </c>
      <c r="R404" s="20">
        <f t="shared" si="89"/>
        <v>742.9327355095221</v>
      </c>
      <c r="S404" s="20">
        <f t="shared" si="90"/>
        <v>-1.05776091125108</v>
      </c>
      <c r="T404" s="19">
        <f t="shared" si="91"/>
        <v>386876.1158997133</v>
      </c>
      <c r="U404" s="19">
        <f t="shared" si="93"/>
        <v>285237.56883505447</v>
      </c>
      <c r="V404" s="19">
        <f t="shared" si="94"/>
        <v>-86876.11589971176</v>
      </c>
      <c r="W404" s="14">
        <v>402</v>
      </c>
      <c r="X404" s="15">
        <f t="shared" si="92"/>
        <v>16</v>
      </c>
      <c r="Y404" s="30"/>
    </row>
    <row r="405" spans="14:25" x14ac:dyDescent="0.25">
      <c r="N405" s="19">
        <f t="shared" si="88"/>
        <v>386876.1158997133</v>
      </c>
      <c r="O405" s="19">
        <f>IF(N405&gt;0,N405*Mortgage!$B$4/26,0)</f>
        <v>743.99253057637179</v>
      </c>
      <c r="P405" s="19">
        <f>IF(O405&gt;0,Mortgage!$B$38-O405,0)</f>
        <v>-1.0597950668496878</v>
      </c>
      <c r="Q405" s="20">
        <f>IF(P405&gt;0,IF(Mortgage!$G$2 = "n", 0,Mortgage!$G$4-Mortgage!$B$38),0)</f>
        <v>0</v>
      </c>
      <c r="R405" s="20">
        <f t="shared" si="89"/>
        <v>742.9327355095221</v>
      </c>
      <c r="S405" s="20">
        <f t="shared" si="90"/>
        <v>-1.0597950668496878</v>
      </c>
      <c r="T405" s="19">
        <f t="shared" si="91"/>
        <v>386877.17569478013</v>
      </c>
      <c r="U405" s="19">
        <f t="shared" si="93"/>
        <v>285981.56136563083</v>
      </c>
      <c r="V405" s="19">
        <f t="shared" si="94"/>
        <v>-86877.175694778605</v>
      </c>
      <c r="W405" s="14">
        <v>403</v>
      </c>
      <c r="X405" s="15">
        <f t="shared" si="92"/>
        <v>16</v>
      </c>
      <c r="Y405" s="30"/>
    </row>
    <row r="406" spans="14:25" x14ac:dyDescent="0.25">
      <c r="N406" s="19">
        <f t="shared" si="88"/>
        <v>386877.17569478013</v>
      </c>
      <c r="O406" s="19">
        <f>IF(N406&gt;0,N406*Mortgage!$B$4/26,0)</f>
        <v>743.99456864380795</v>
      </c>
      <c r="P406" s="19">
        <f>IF(O406&gt;0,Mortgage!$B$38-O406,0)</f>
        <v>-1.0618331342858482</v>
      </c>
      <c r="Q406" s="20">
        <f>IF(P406&gt;0,IF(Mortgage!$G$2 = "n", 0,Mortgage!$G$4-Mortgage!$B$38),0)</f>
        <v>0</v>
      </c>
      <c r="R406" s="20">
        <f t="shared" si="89"/>
        <v>742.9327355095221</v>
      </c>
      <c r="S406" s="20">
        <f t="shared" si="90"/>
        <v>-1.0618331342858482</v>
      </c>
      <c r="T406" s="19">
        <f t="shared" si="91"/>
        <v>386878.2375279144</v>
      </c>
      <c r="U406" s="19">
        <f t="shared" si="93"/>
        <v>286725.55593427463</v>
      </c>
      <c r="V406" s="19">
        <f t="shared" si="94"/>
        <v>-86878.23752791289</v>
      </c>
      <c r="W406" s="14">
        <v>404</v>
      </c>
      <c r="X406" s="15">
        <f t="shared" si="92"/>
        <v>16</v>
      </c>
      <c r="Y406" s="31"/>
    </row>
    <row r="407" spans="14:25" x14ac:dyDescent="0.25">
      <c r="N407" s="19">
        <f t="shared" si="88"/>
        <v>386878.2375279144</v>
      </c>
      <c r="O407" s="19">
        <f>IF(N407&gt;0,N407*Mortgage!$B$4/26,0)</f>
        <v>743.99661063060455</v>
      </c>
      <c r="P407" s="19">
        <f>IF(O407&gt;0,Mortgage!$B$38-O407,0)</f>
        <v>-1.0638751210824466</v>
      </c>
      <c r="Q407" s="20">
        <f>IF(P407&gt;0,IF(Mortgage!$G$2 = "n", 0,Mortgage!$G$4-Mortgage!$B$38),0)</f>
        <v>0</v>
      </c>
      <c r="R407" s="20">
        <f t="shared" si="89"/>
        <v>742.9327355095221</v>
      </c>
      <c r="S407" s="20">
        <f t="shared" si="90"/>
        <v>-1.0638751210824466</v>
      </c>
      <c r="T407" s="19">
        <f t="shared" si="91"/>
        <v>386879.30140303547</v>
      </c>
      <c r="U407" s="19">
        <f t="shared" si="93"/>
        <v>287469.55254490522</v>
      </c>
      <c r="V407" s="19">
        <f t="shared" si="94"/>
        <v>-86879.301403033969</v>
      </c>
      <c r="W407" s="14">
        <v>405</v>
      </c>
      <c r="X407" s="15">
        <f t="shared" si="92"/>
        <v>16</v>
      </c>
      <c r="Y407" s="31"/>
    </row>
    <row r="408" spans="14:25" x14ac:dyDescent="0.25">
      <c r="N408" s="19">
        <f t="shared" si="88"/>
        <v>386879.30140303547</v>
      </c>
      <c r="O408" s="19">
        <f>IF(N408&gt;0,N408*Mortgage!$B$4/26,0)</f>
        <v>743.99865654429902</v>
      </c>
      <c r="P408" s="19">
        <f>IF(O408&gt;0,Mortgage!$B$38-O408,0)</f>
        <v>-1.0659210347769204</v>
      </c>
      <c r="Q408" s="20">
        <f>IF(P408&gt;0,IF(Mortgage!$G$2 = "n", 0,Mortgage!$G$4-Mortgage!$B$38),0)</f>
        <v>0</v>
      </c>
      <c r="R408" s="20">
        <f t="shared" si="89"/>
        <v>742.9327355095221</v>
      </c>
      <c r="S408" s="20">
        <f t="shared" si="90"/>
        <v>-1.0659210347769204</v>
      </c>
      <c r="T408" s="19">
        <f t="shared" si="91"/>
        <v>386880.36732407025</v>
      </c>
      <c r="U408" s="19">
        <f t="shared" si="93"/>
        <v>288213.55120144953</v>
      </c>
      <c r="V408" s="19">
        <f t="shared" si="94"/>
        <v>-86880.367324068749</v>
      </c>
      <c r="W408" s="14">
        <v>406</v>
      </c>
      <c r="X408" s="15">
        <f t="shared" si="92"/>
        <v>16</v>
      </c>
      <c r="Y408" s="31"/>
    </row>
    <row r="409" spans="14:25" x14ac:dyDescent="0.25">
      <c r="N409" s="19">
        <f t="shared" si="88"/>
        <v>386880.36732407025</v>
      </c>
      <c r="O409" s="19">
        <f>IF(N409&gt;0,N409*Mortgage!$B$4/26,0)</f>
        <v>744.00070639244279</v>
      </c>
      <c r="P409" s="19">
        <f>IF(O409&gt;0,Mortgage!$B$38-O409,0)</f>
        <v>-1.0679708829206902</v>
      </c>
      <c r="Q409" s="20">
        <f>IF(P409&gt;0,IF(Mortgage!$G$2 = "n", 0,Mortgage!$G$4-Mortgage!$B$38),0)</f>
        <v>0</v>
      </c>
      <c r="R409" s="20">
        <f t="shared" si="89"/>
        <v>742.9327355095221</v>
      </c>
      <c r="S409" s="20">
        <f t="shared" si="90"/>
        <v>-1.0679708829206902</v>
      </c>
      <c r="T409" s="19">
        <f t="shared" si="91"/>
        <v>386881.43529495317</v>
      </c>
      <c r="U409" s="19">
        <f t="shared" si="93"/>
        <v>288957.55190784199</v>
      </c>
      <c r="V409" s="19">
        <f t="shared" si="94"/>
        <v>-86881.435294951676</v>
      </c>
      <c r="W409" s="14">
        <v>407</v>
      </c>
      <c r="X409" s="15">
        <f t="shared" si="92"/>
        <v>16</v>
      </c>
      <c r="Y409" s="31"/>
    </row>
    <row r="410" spans="14:25" x14ac:dyDescent="0.25">
      <c r="N410" s="19">
        <f t="shared" si="88"/>
        <v>386881.43529495317</v>
      </c>
      <c r="O410" s="19">
        <f>IF(N410&gt;0,N410*Mortgage!$B$4/26,0)</f>
        <v>744.00276018260229</v>
      </c>
      <c r="P410" s="19">
        <f>IF(O410&gt;0,Mortgage!$B$38-O410,0)</f>
        <v>-1.0700246730801837</v>
      </c>
      <c r="Q410" s="20">
        <f>IF(P410&gt;0,IF(Mortgage!$G$2 = "n", 0,Mortgage!$G$4-Mortgage!$B$38),0)</f>
        <v>0</v>
      </c>
      <c r="R410" s="20">
        <f t="shared" si="89"/>
        <v>742.9327355095221</v>
      </c>
      <c r="S410" s="20">
        <f t="shared" si="90"/>
        <v>-1.0700246730801837</v>
      </c>
      <c r="T410" s="19">
        <f t="shared" si="91"/>
        <v>386882.50531962625</v>
      </c>
      <c r="U410" s="19">
        <f t="shared" si="93"/>
        <v>289701.55466802459</v>
      </c>
      <c r="V410" s="19">
        <f t="shared" si="94"/>
        <v>-86882.505319624761</v>
      </c>
      <c r="W410" s="14">
        <v>408</v>
      </c>
      <c r="X410" s="15">
        <f t="shared" si="92"/>
        <v>16</v>
      </c>
      <c r="Y410" s="31"/>
    </row>
    <row r="411" spans="14:25" x14ac:dyDescent="0.25">
      <c r="N411" s="19">
        <f t="shared" si="88"/>
        <v>386882.50531962625</v>
      </c>
      <c r="O411" s="19">
        <f>IF(N411&gt;0,N411*Mortgage!$B$4/26,0)</f>
        <v>744.00481792235826</v>
      </c>
      <c r="P411" s="19">
        <f>IF(O411&gt;0,Mortgage!$B$38-O411,0)</f>
        <v>-1.0720824128361528</v>
      </c>
      <c r="Q411" s="20">
        <f>IF(P411&gt;0,IF(Mortgage!$G$2 = "n", 0,Mortgage!$G$4-Mortgage!$B$38),0)</f>
        <v>0</v>
      </c>
      <c r="R411" s="20">
        <f t="shared" si="89"/>
        <v>742.9327355095221</v>
      </c>
      <c r="S411" s="20">
        <f t="shared" si="90"/>
        <v>-1.0720824128361528</v>
      </c>
      <c r="T411" s="19">
        <f t="shared" si="91"/>
        <v>386883.57740203908</v>
      </c>
      <c r="U411" s="19">
        <f t="shared" si="93"/>
        <v>290445.55948594696</v>
      </c>
      <c r="V411" s="19">
        <f t="shared" si="94"/>
        <v>-86883.577402037597</v>
      </c>
      <c r="W411" s="14">
        <v>409</v>
      </c>
      <c r="X411" s="15">
        <f t="shared" si="92"/>
        <v>16</v>
      </c>
      <c r="Y411" s="31"/>
    </row>
    <row r="412" spans="14:25" x14ac:dyDescent="0.25">
      <c r="N412" s="19">
        <f t="shared" si="88"/>
        <v>386883.57740203908</v>
      </c>
      <c r="O412" s="19">
        <f>IF(N412&gt;0,N412*Mortgage!$B$4/26,0)</f>
        <v>744.00687961930589</v>
      </c>
      <c r="P412" s="19">
        <f>IF(O412&gt;0,Mortgage!$B$38-O412,0)</f>
        <v>-1.0741441097837878</v>
      </c>
      <c r="Q412" s="20">
        <f>IF(P412&gt;0,IF(Mortgage!$G$2 = "n", 0,Mortgage!$G$4-Mortgage!$B$38),0)</f>
        <v>0</v>
      </c>
      <c r="R412" s="20">
        <f t="shared" si="89"/>
        <v>742.9327355095221</v>
      </c>
      <c r="S412" s="20">
        <f t="shared" si="90"/>
        <v>-1.0741441097837878</v>
      </c>
      <c r="T412" s="19">
        <f t="shared" si="91"/>
        <v>386884.65154614887</v>
      </c>
      <c r="U412" s="19">
        <f t="shared" si="93"/>
        <v>291189.56636556628</v>
      </c>
      <c r="V412" s="19">
        <f t="shared" si="94"/>
        <v>-86884.651546147375</v>
      </c>
      <c r="W412" s="14">
        <v>410</v>
      </c>
      <c r="X412" s="15">
        <f t="shared" si="92"/>
        <v>16</v>
      </c>
      <c r="Y412" s="31"/>
    </row>
    <row r="413" spans="14:25" x14ac:dyDescent="0.25">
      <c r="N413" s="19">
        <f t="shared" si="88"/>
        <v>386884.65154614887</v>
      </c>
      <c r="O413" s="19">
        <f>IF(N413&gt;0,N413*Mortgage!$B$4/26,0)</f>
        <v>744.0089452810555</v>
      </c>
      <c r="P413" s="19">
        <f>IF(O413&gt;0,Mortgage!$B$38-O413,0)</f>
        <v>-1.0762097715333994</v>
      </c>
      <c r="Q413" s="20">
        <f>IF(P413&gt;0,IF(Mortgage!$G$2 = "n", 0,Mortgage!$G$4-Mortgage!$B$38),0)</f>
        <v>0</v>
      </c>
      <c r="R413" s="20">
        <f t="shared" si="89"/>
        <v>742.9327355095221</v>
      </c>
      <c r="S413" s="20">
        <f t="shared" si="90"/>
        <v>-1.0762097715333994</v>
      </c>
      <c r="T413" s="19">
        <f t="shared" si="91"/>
        <v>386885.72775592038</v>
      </c>
      <c r="U413" s="19">
        <f t="shared" si="93"/>
        <v>291933.57531084731</v>
      </c>
      <c r="V413" s="19">
        <f t="shared" si="94"/>
        <v>-86885.72775591891</v>
      </c>
      <c r="W413" s="14">
        <v>411</v>
      </c>
      <c r="X413" s="15">
        <f t="shared" si="92"/>
        <v>16</v>
      </c>
      <c r="Y413" s="31"/>
    </row>
    <row r="414" spans="14:25" x14ac:dyDescent="0.25">
      <c r="N414" s="19">
        <f t="shared" si="88"/>
        <v>386885.72775592038</v>
      </c>
      <c r="O414" s="19">
        <f>IF(N414&gt;0,N414*Mortgage!$B$4/26,0)</f>
        <v>744.0110149152315</v>
      </c>
      <c r="P414" s="19">
        <f>IF(O414&gt;0,Mortgage!$B$38-O414,0)</f>
        <v>-1.0782794057093952</v>
      </c>
      <c r="Q414" s="20">
        <f>IF(P414&gt;0,IF(Mortgage!$G$2 = "n", 0,Mortgage!$G$4-Mortgage!$B$38),0)</f>
        <v>0</v>
      </c>
      <c r="R414" s="20">
        <f t="shared" si="89"/>
        <v>742.9327355095221</v>
      </c>
      <c r="S414" s="20">
        <f t="shared" si="90"/>
        <v>-1.0782794057093952</v>
      </c>
      <c r="T414" s="19">
        <f t="shared" si="91"/>
        <v>386886.8060353261</v>
      </c>
      <c r="U414" s="19">
        <f t="shared" si="93"/>
        <v>292677.58632576256</v>
      </c>
      <c r="V414" s="19">
        <f t="shared" si="94"/>
        <v>-86886.806035324626</v>
      </c>
      <c r="W414" s="14">
        <v>412</v>
      </c>
      <c r="X414" s="15">
        <f t="shared" si="92"/>
        <v>16</v>
      </c>
      <c r="Y414" s="31"/>
    </row>
    <row r="415" spans="14:25" x14ac:dyDescent="0.25">
      <c r="N415" s="19">
        <f t="shared" si="88"/>
        <v>386886.8060353261</v>
      </c>
      <c r="O415" s="19">
        <f>IF(N415&gt;0,N415*Mortgage!$B$4/26,0)</f>
        <v>744.01308852947318</v>
      </c>
      <c r="P415" s="19">
        <f>IF(O415&gt;0,Mortgage!$B$38-O415,0)</f>
        <v>-1.080353019951076</v>
      </c>
      <c r="Q415" s="20">
        <f>IF(P415&gt;0,IF(Mortgage!$G$2 = "n", 0,Mortgage!$G$4-Mortgage!$B$38),0)</f>
        <v>0</v>
      </c>
      <c r="R415" s="20">
        <f t="shared" si="89"/>
        <v>742.9327355095221</v>
      </c>
      <c r="S415" s="20">
        <f t="shared" si="90"/>
        <v>-1.080353019951076</v>
      </c>
      <c r="T415" s="19">
        <f t="shared" si="91"/>
        <v>386887.88638834603</v>
      </c>
      <c r="U415" s="19">
        <f t="shared" si="93"/>
        <v>293421.59941429202</v>
      </c>
      <c r="V415" s="19">
        <f t="shared" si="94"/>
        <v>-86887.886388344574</v>
      </c>
      <c r="W415" s="14">
        <v>413</v>
      </c>
      <c r="X415" s="15">
        <f t="shared" si="92"/>
        <v>16</v>
      </c>
      <c r="Y415" s="31"/>
    </row>
    <row r="416" spans="14:25" x14ac:dyDescent="0.25">
      <c r="N416" s="19">
        <f t="shared" si="88"/>
        <v>386887.88638834603</v>
      </c>
      <c r="O416" s="19">
        <f>IF(N416&gt;0,N416*Mortgage!$B$4/26,0)</f>
        <v>744.01516613143463</v>
      </c>
      <c r="P416" s="19">
        <f>IF(O416&gt;0,Mortgage!$B$38-O416,0)</f>
        <v>-1.0824306219125219</v>
      </c>
      <c r="Q416" s="20">
        <f>IF(P416&gt;0,IF(Mortgage!$G$2 = "n", 0,Mortgage!$G$4-Mortgage!$B$38),0)</f>
        <v>0</v>
      </c>
      <c r="R416" s="20">
        <f t="shared" si="89"/>
        <v>742.9327355095221</v>
      </c>
      <c r="S416" s="20">
        <f t="shared" si="90"/>
        <v>-1.0824306219125219</v>
      </c>
      <c r="T416" s="19">
        <f t="shared" si="91"/>
        <v>386888.96881896793</v>
      </c>
      <c r="U416" s="19">
        <f t="shared" si="93"/>
        <v>294165.61458042345</v>
      </c>
      <c r="V416" s="19">
        <f t="shared" si="94"/>
        <v>-86888.968818966488</v>
      </c>
      <c r="W416" s="14">
        <v>414</v>
      </c>
      <c r="X416" s="15">
        <f t="shared" si="92"/>
        <v>16</v>
      </c>
      <c r="Y416" s="31"/>
    </row>
    <row r="417" spans="14:25" x14ac:dyDescent="0.25">
      <c r="N417" s="19">
        <f t="shared" si="88"/>
        <v>386888.96881896793</v>
      </c>
      <c r="O417" s="19">
        <f>IF(N417&gt;0,N417*Mortgage!$B$4/26,0)</f>
        <v>744.01724772878447</v>
      </c>
      <c r="P417" s="19">
        <f>IF(O417&gt;0,Mortgage!$B$38-O417,0)</f>
        <v>-1.0845122192623649</v>
      </c>
      <c r="Q417" s="20">
        <f>IF(P417&gt;0,IF(Mortgage!$G$2 = "n", 0,Mortgage!$G$4-Mortgage!$B$38),0)</f>
        <v>0</v>
      </c>
      <c r="R417" s="20">
        <f t="shared" si="89"/>
        <v>742.9327355095221</v>
      </c>
      <c r="S417" s="20">
        <f t="shared" si="90"/>
        <v>-1.0845122192623649</v>
      </c>
      <c r="T417" s="19">
        <f t="shared" si="91"/>
        <v>386890.05333118717</v>
      </c>
      <c r="U417" s="19">
        <f t="shared" si="93"/>
        <v>294909.63182815223</v>
      </c>
      <c r="V417" s="19">
        <f t="shared" si="94"/>
        <v>-86890.053331185758</v>
      </c>
      <c r="W417" s="14">
        <v>415</v>
      </c>
      <c r="X417" s="15">
        <f t="shared" si="92"/>
        <v>16</v>
      </c>
      <c r="Y417" s="31"/>
    </row>
    <row r="418" spans="14:25" x14ac:dyDescent="0.25">
      <c r="N418" s="19">
        <f t="shared" si="88"/>
        <v>386890.05333118717</v>
      </c>
      <c r="O418" s="19">
        <f>IF(N418&gt;0,N418*Mortgage!$B$4/26,0)</f>
        <v>744.01933332920612</v>
      </c>
      <c r="P418" s="19">
        <f>IF(O418&gt;0,Mortgage!$B$38-O418,0)</f>
        <v>-1.086597819684016</v>
      </c>
      <c r="Q418" s="20">
        <f>IF(P418&gt;0,IF(Mortgage!$G$2 = "n", 0,Mortgage!$G$4-Mortgage!$B$38),0)</f>
        <v>0</v>
      </c>
      <c r="R418" s="20">
        <f t="shared" si="89"/>
        <v>742.9327355095221</v>
      </c>
      <c r="S418" s="20">
        <f t="shared" si="90"/>
        <v>-1.086597819684016</v>
      </c>
      <c r="T418" s="19">
        <f t="shared" si="91"/>
        <v>386891.13992900687</v>
      </c>
      <c r="U418" s="19">
        <f t="shared" si="93"/>
        <v>295653.65116148145</v>
      </c>
      <c r="V418" s="19">
        <f t="shared" si="94"/>
        <v>-86891.13992900544</v>
      </c>
      <c r="W418" s="14">
        <v>416</v>
      </c>
      <c r="X418" s="15">
        <f t="shared" si="92"/>
        <v>16</v>
      </c>
      <c r="Y418" s="31"/>
    </row>
    <row r="419" spans="14:25" x14ac:dyDescent="0.25">
      <c r="N419" s="19">
        <f t="shared" si="88"/>
        <v>386891.13992900687</v>
      </c>
      <c r="O419" s="19">
        <f>IF(N419&gt;0,N419*Mortgage!$B$4/26,0)</f>
        <v>744.02142294039788</v>
      </c>
      <c r="P419" s="19">
        <f>IF(O419&gt;0,Mortgage!$B$38-O419,0)</f>
        <v>-1.0886874308757797</v>
      </c>
      <c r="Q419" s="20">
        <f>IF(P419&gt;0,IF(Mortgage!$G$2 = "n", 0,Mortgage!$G$4-Mortgage!$B$38),0)</f>
        <v>0</v>
      </c>
      <c r="R419" s="20">
        <f t="shared" si="89"/>
        <v>742.9327355095221</v>
      </c>
      <c r="S419" s="20">
        <f t="shared" si="90"/>
        <v>-1.0886874308757797</v>
      </c>
      <c r="T419" s="19">
        <f t="shared" si="91"/>
        <v>386892.22861643776</v>
      </c>
      <c r="U419" s="19">
        <f t="shared" si="93"/>
        <v>296397.67258442187</v>
      </c>
      <c r="V419" s="19">
        <f t="shared" si="94"/>
        <v>-86892.228616436318</v>
      </c>
      <c r="W419" s="14">
        <v>417</v>
      </c>
      <c r="X419" s="15">
        <f t="shared" si="92"/>
        <v>17</v>
      </c>
      <c r="Y419" s="30"/>
    </row>
    <row r="420" spans="14:25" x14ac:dyDescent="0.25">
      <c r="N420" s="19">
        <f t="shared" si="88"/>
        <v>386892.22861643776</v>
      </c>
      <c r="O420" s="19">
        <f>IF(N420&gt;0,N420*Mortgage!$B$4/26,0)</f>
        <v>744.02351657007262</v>
      </c>
      <c r="P420" s="19">
        <f>IF(O420&gt;0,Mortgage!$B$38-O420,0)</f>
        <v>-1.0907810605505119</v>
      </c>
      <c r="Q420" s="20">
        <f>IF(P420&gt;0,IF(Mortgage!$G$2 = "n", 0,Mortgage!$G$4-Mortgage!$B$38),0)</f>
        <v>0</v>
      </c>
      <c r="R420" s="20">
        <f t="shared" si="89"/>
        <v>742.9327355095221</v>
      </c>
      <c r="S420" s="20">
        <f t="shared" si="90"/>
        <v>-1.0907810605505119</v>
      </c>
      <c r="T420" s="19">
        <f t="shared" si="91"/>
        <v>386893.31939749833</v>
      </c>
      <c r="U420" s="19">
        <f t="shared" si="93"/>
        <v>297141.69610099198</v>
      </c>
      <c r="V420" s="19">
        <f t="shared" si="94"/>
        <v>-86893.319397496874</v>
      </c>
      <c r="W420" s="14">
        <v>418</v>
      </c>
      <c r="X420" s="15">
        <f t="shared" si="92"/>
        <v>17</v>
      </c>
      <c r="Y420" s="30"/>
    </row>
    <row r="421" spans="14:25" x14ac:dyDescent="0.25">
      <c r="N421" s="19">
        <f t="shared" si="88"/>
        <v>386893.31939749833</v>
      </c>
      <c r="O421" s="19">
        <f>IF(N421&gt;0,N421*Mortgage!$B$4/26,0)</f>
        <v>744.02561422595841</v>
      </c>
      <c r="P421" s="19">
        <f>IF(O421&gt;0,Mortgage!$B$38-O421,0)</f>
        <v>-1.092878716436303</v>
      </c>
      <c r="Q421" s="20">
        <f>IF(P421&gt;0,IF(Mortgage!$G$2 = "n", 0,Mortgage!$G$4-Mortgage!$B$38),0)</f>
        <v>0</v>
      </c>
      <c r="R421" s="20">
        <f t="shared" si="89"/>
        <v>742.9327355095221</v>
      </c>
      <c r="S421" s="20">
        <f t="shared" si="90"/>
        <v>-1.092878716436303</v>
      </c>
      <c r="T421" s="19">
        <f t="shared" si="91"/>
        <v>386894.41227621475</v>
      </c>
      <c r="U421" s="19">
        <f t="shared" si="93"/>
        <v>297885.72171521792</v>
      </c>
      <c r="V421" s="19">
        <f t="shared" si="94"/>
        <v>-86894.412276213305</v>
      </c>
      <c r="W421" s="14">
        <v>419</v>
      </c>
      <c r="X421" s="15">
        <f t="shared" si="92"/>
        <v>17</v>
      </c>
      <c r="Y421" s="30"/>
    </row>
    <row r="422" spans="14:25" x14ac:dyDescent="0.25">
      <c r="N422" s="19">
        <f t="shared" si="88"/>
        <v>386894.41227621475</v>
      </c>
      <c r="O422" s="19">
        <f>IF(N422&gt;0,N422*Mortgage!$B$4/26,0)</f>
        <v>744.02771591579767</v>
      </c>
      <c r="P422" s="19">
        <f>IF(O422&gt;0,Mortgage!$B$38-O422,0)</f>
        <v>-1.0949804062755675</v>
      </c>
      <c r="Q422" s="20">
        <f>IF(P422&gt;0,IF(Mortgage!$G$2 = "n", 0,Mortgage!$G$4-Mortgage!$B$38),0)</f>
        <v>0</v>
      </c>
      <c r="R422" s="20">
        <f t="shared" si="89"/>
        <v>742.9327355095221</v>
      </c>
      <c r="S422" s="20">
        <f t="shared" si="90"/>
        <v>-1.0949804062755675</v>
      </c>
      <c r="T422" s="19">
        <f t="shared" si="91"/>
        <v>386895.50725662103</v>
      </c>
      <c r="U422" s="19">
        <f t="shared" si="93"/>
        <v>298629.74943113374</v>
      </c>
      <c r="V422" s="19">
        <f t="shared" si="94"/>
        <v>-86895.507256619574</v>
      </c>
      <c r="W422" s="14">
        <v>420</v>
      </c>
      <c r="X422" s="15">
        <f t="shared" si="92"/>
        <v>17</v>
      </c>
      <c r="Y422" s="30"/>
    </row>
    <row r="423" spans="14:25" x14ac:dyDescent="0.25">
      <c r="N423" s="19">
        <f t="shared" si="88"/>
        <v>386895.50725662103</v>
      </c>
      <c r="O423" s="19">
        <f>IF(N423&gt;0,N423*Mortgage!$B$4/26,0)</f>
        <v>744.02982164734817</v>
      </c>
      <c r="P423" s="19">
        <f>IF(O423&gt;0,Mortgage!$B$38-O423,0)</f>
        <v>-1.0970861378260679</v>
      </c>
      <c r="Q423" s="20">
        <f>IF(P423&gt;0,IF(Mortgage!$G$2 = "n", 0,Mortgage!$G$4-Mortgage!$B$38),0)</f>
        <v>0</v>
      </c>
      <c r="R423" s="20">
        <f t="shared" si="89"/>
        <v>742.9327355095221</v>
      </c>
      <c r="S423" s="20">
        <f t="shared" si="90"/>
        <v>-1.0970861378260679</v>
      </c>
      <c r="T423" s="19">
        <f t="shared" si="91"/>
        <v>386896.60434275883</v>
      </c>
      <c r="U423" s="19">
        <f t="shared" si="93"/>
        <v>299373.77925278107</v>
      </c>
      <c r="V423" s="19">
        <f t="shared" si="94"/>
        <v>-86896.604342757404</v>
      </c>
      <c r="W423" s="14">
        <v>421</v>
      </c>
      <c r="X423" s="15">
        <f t="shared" si="92"/>
        <v>17</v>
      </c>
      <c r="Y423" s="30"/>
    </row>
    <row r="424" spans="14:25" x14ac:dyDescent="0.25">
      <c r="N424" s="19">
        <f t="shared" si="88"/>
        <v>386896.60434275883</v>
      </c>
      <c r="O424" s="19">
        <f>IF(N424&gt;0,N424*Mortgage!$B$4/26,0)</f>
        <v>744.03193142838245</v>
      </c>
      <c r="P424" s="19">
        <f>IF(O424&gt;0,Mortgage!$B$38-O424,0)</f>
        <v>-1.099195918860346</v>
      </c>
      <c r="Q424" s="20">
        <f>IF(P424&gt;0,IF(Mortgage!$G$2 = "n", 0,Mortgage!$G$4-Mortgage!$B$38),0)</f>
        <v>0</v>
      </c>
      <c r="R424" s="20">
        <f t="shared" si="89"/>
        <v>742.9327355095221</v>
      </c>
      <c r="S424" s="20">
        <f t="shared" si="90"/>
        <v>-1.099195918860346</v>
      </c>
      <c r="T424" s="19">
        <f t="shared" si="91"/>
        <v>386897.70353867771</v>
      </c>
      <c r="U424" s="19">
        <f t="shared" si="93"/>
        <v>300117.81118420942</v>
      </c>
      <c r="V424" s="19">
        <f t="shared" si="94"/>
        <v>-86897.703538676258</v>
      </c>
      <c r="W424" s="14">
        <v>422</v>
      </c>
      <c r="X424" s="15">
        <f t="shared" si="92"/>
        <v>17</v>
      </c>
      <c r="Y424" s="30"/>
    </row>
    <row r="425" spans="14:25" x14ac:dyDescent="0.25">
      <c r="N425" s="19">
        <f t="shared" si="88"/>
        <v>386897.70353867771</v>
      </c>
      <c r="O425" s="19">
        <f>IF(N425&gt;0,N425*Mortgage!$B$4/26,0)</f>
        <v>744.03404526668794</v>
      </c>
      <c r="P425" s="19">
        <f>IF(O425&gt;0,Mortgage!$B$38-O425,0)</f>
        <v>-1.1013097571658363</v>
      </c>
      <c r="Q425" s="20">
        <f>IF(P425&gt;0,IF(Mortgage!$G$2 = "n", 0,Mortgage!$G$4-Mortgage!$B$38),0)</f>
        <v>0</v>
      </c>
      <c r="R425" s="20">
        <f t="shared" si="89"/>
        <v>742.9327355095221</v>
      </c>
      <c r="S425" s="20">
        <f t="shared" si="90"/>
        <v>-1.1013097571658363</v>
      </c>
      <c r="T425" s="19">
        <f t="shared" si="91"/>
        <v>386898.80484843487</v>
      </c>
      <c r="U425" s="19">
        <f t="shared" si="93"/>
        <v>300861.84522947611</v>
      </c>
      <c r="V425" s="19">
        <f t="shared" si="94"/>
        <v>-86898.804848433429</v>
      </c>
      <c r="W425" s="14">
        <v>423</v>
      </c>
      <c r="X425" s="15">
        <f t="shared" si="92"/>
        <v>17</v>
      </c>
      <c r="Y425" s="30"/>
    </row>
    <row r="426" spans="14:25" x14ac:dyDescent="0.25">
      <c r="N426" s="19">
        <f t="shared" si="88"/>
        <v>386898.80484843487</v>
      </c>
      <c r="O426" s="19">
        <f>IF(N426&gt;0,N426*Mortgage!$B$4/26,0)</f>
        <v>744.03616317006708</v>
      </c>
      <c r="P426" s="19">
        <f>IF(O426&gt;0,Mortgage!$B$38-O426,0)</f>
        <v>-1.1034276605449804</v>
      </c>
      <c r="Q426" s="20">
        <f>IF(P426&gt;0,IF(Mortgage!$G$2 = "n", 0,Mortgage!$G$4-Mortgage!$B$38),0)</f>
        <v>0</v>
      </c>
      <c r="R426" s="20">
        <f t="shared" si="89"/>
        <v>742.9327355095221</v>
      </c>
      <c r="S426" s="20">
        <f t="shared" si="90"/>
        <v>-1.1034276605449804</v>
      </c>
      <c r="T426" s="19">
        <f t="shared" si="91"/>
        <v>386899.9082760954</v>
      </c>
      <c r="U426" s="19">
        <f t="shared" si="93"/>
        <v>301605.88139264617</v>
      </c>
      <c r="V426" s="19">
        <f t="shared" si="94"/>
        <v>-86899.908276093978</v>
      </c>
      <c r="W426" s="14">
        <v>424</v>
      </c>
      <c r="X426" s="15">
        <f t="shared" si="92"/>
        <v>17</v>
      </c>
      <c r="Y426" s="30"/>
    </row>
    <row r="427" spans="14:25" x14ac:dyDescent="0.25">
      <c r="N427" s="19">
        <f t="shared" ref="N427:N490" si="95">T426</f>
        <v>386899.9082760954</v>
      </c>
      <c r="O427" s="19">
        <f>IF(N427&gt;0,N427*Mortgage!$B$4/26,0)</f>
        <v>744.03828514633744</v>
      </c>
      <c r="P427" s="19">
        <f>IF(O427&gt;0,Mortgage!$B$38-O427,0)</f>
        <v>-1.1055496368153399</v>
      </c>
      <c r="Q427" s="20">
        <f>IF(P427&gt;0,IF(Mortgage!$G$2 = "n", 0,Mortgage!$G$4-Mortgage!$B$38),0)</f>
        <v>0</v>
      </c>
      <c r="R427" s="20">
        <f t="shared" si="89"/>
        <v>742.9327355095221</v>
      </c>
      <c r="S427" s="20">
        <f t="shared" si="90"/>
        <v>-1.1055496368153399</v>
      </c>
      <c r="T427" s="19">
        <f t="shared" si="91"/>
        <v>386901.01382573223</v>
      </c>
      <c r="U427" s="19">
        <f t="shared" si="93"/>
        <v>302349.91967779252</v>
      </c>
      <c r="V427" s="19">
        <f t="shared" si="94"/>
        <v>-86901.013825730799</v>
      </c>
      <c r="W427" s="14">
        <v>425</v>
      </c>
      <c r="X427" s="15">
        <f t="shared" si="92"/>
        <v>17</v>
      </c>
      <c r="Y427" s="30"/>
    </row>
    <row r="428" spans="14:25" x14ac:dyDescent="0.25">
      <c r="N428" s="19">
        <f t="shared" si="95"/>
        <v>386901.01382573223</v>
      </c>
      <c r="O428" s="19">
        <f>IF(N428&gt;0,N428*Mortgage!$B$4/26,0)</f>
        <v>744.04041120333125</v>
      </c>
      <c r="P428" s="19">
        <f>IF(O428&gt;0,Mortgage!$B$38-O428,0)</f>
        <v>-1.1076756938091421</v>
      </c>
      <c r="Q428" s="20">
        <f>IF(P428&gt;0,IF(Mortgage!$G$2 = "n", 0,Mortgage!$G$4-Mortgage!$B$38),0)</f>
        <v>0</v>
      </c>
      <c r="R428" s="20">
        <f t="shared" si="89"/>
        <v>742.9327355095221</v>
      </c>
      <c r="S428" s="20">
        <f t="shared" si="90"/>
        <v>-1.1076756938091421</v>
      </c>
      <c r="T428" s="19">
        <f t="shared" si="91"/>
        <v>386902.12150142604</v>
      </c>
      <c r="U428" s="19">
        <f t="shared" si="93"/>
        <v>303093.96008899587</v>
      </c>
      <c r="V428" s="19">
        <f t="shared" si="94"/>
        <v>-86902.121501424612</v>
      </c>
      <c r="W428" s="14">
        <v>426</v>
      </c>
      <c r="X428" s="15">
        <f t="shared" si="92"/>
        <v>17</v>
      </c>
      <c r="Y428" s="30"/>
    </row>
    <row r="429" spans="14:25" x14ac:dyDescent="0.25">
      <c r="N429" s="19">
        <f t="shared" si="95"/>
        <v>386902.12150142604</v>
      </c>
      <c r="O429" s="19">
        <f>IF(N429&gt;0,N429*Mortgage!$B$4/26,0)</f>
        <v>744.04254134889629</v>
      </c>
      <c r="P429" s="19">
        <f>IF(O429&gt;0,Mortgage!$B$38-O429,0)</f>
        <v>-1.1098058393741894</v>
      </c>
      <c r="Q429" s="20">
        <f>IF(P429&gt;0,IF(Mortgage!$G$2 = "n", 0,Mortgage!$G$4-Mortgage!$B$38),0)</f>
        <v>0</v>
      </c>
      <c r="R429" s="20">
        <f t="shared" si="89"/>
        <v>742.9327355095221</v>
      </c>
      <c r="S429" s="20">
        <f t="shared" si="90"/>
        <v>-1.1098058393741894</v>
      </c>
      <c r="T429" s="19">
        <f t="shared" si="91"/>
        <v>386903.23130726541</v>
      </c>
      <c r="U429" s="19">
        <f t="shared" si="93"/>
        <v>303838.00263034477</v>
      </c>
      <c r="V429" s="19">
        <f t="shared" si="94"/>
        <v>-86903.231307263981</v>
      </c>
      <c r="W429" s="14">
        <v>427</v>
      </c>
      <c r="X429" s="15">
        <f t="shared" si="92"/>
        <v>17</v>
      </c>
      <c r="Y429" s="30"/>
    </row>
    <row r="430" spans="14:25" x14ac:dyDescent="0.25">
      <c r="N430" s="19">
        <f t="shared" si="95"/>
        <v>386903.23130726541</v>
      </c>
      <c r="O430" s="19">
        <f>IF(N430&gt;0,N430*Mortgage!$B$4/26,0)</f>
        <v>744.04467559089505</v>
      </c>
      <c r="P430" s="19">
        <f>IF(O430&gt;0,Mortgage!$B$38-O430,0)</f>
        <v>-1.1119400813729499</v>
      </c>
      <c r="Q430" s="20">
        <f>IF(P430&gt;0,IF(Mortgage!$G$2 = "n", 0,Mortgage!$G$4-Mortgage!$B$38),0)</f>
        <v>0</v>
      </c>
      <c r="R430" s="20">
        <f t="shared" si="89"/>
        <v>742.9327355095221</v>
      </c>
      <c r="S430" s="20">
        <f t="shared" si="90"/>
        <v>-1.1119400813729499</v>
      </c>
      <c r="T430" s="19">
        <f t="shared" si="91"/>
        <v>386904.34324734675</v>
      </c>
      <c r="U430" s="19">
        <f t="shared" si="93"/>
        <v>304582.04730593564</v>
      </c>
      <c r="V430" s="19">
        <f t="shared" si="94"/>
        <v>-86904.343247345358</v>
      </c>
      <c r="W430" s="14">
        <v>428</v>
      </c>
      <c r="X430" s="15">
        <f t="shared" si="92"/>
        <v>17</v>
      </c>
      <c r="Y430" s="30"/>
    </row>
    <row r="431" spans="14:25" x14ac:dyDescent="0.25">
      <c r="N431" s="19">
        <f t="shared" si="95"/>
        <v>386904.34324734675</v>
      </c>
      <c r="O431" s="19">
        <f>IF(N431&gt;0,N431*Mortgage!$B$4/26,0)</f>
        <v>744.04681393720534</v>
      </c>
      <c r="P431" s="19">
        <f>IF(O431&gt;0,Mortgage!$B$38-O431,0)</f>
        <v>-1.1140784276832392</v>
      </c>
      <c r="Q431" s="20">
        <f>IF(P431&gt;0,IF(Mortgage!$G$2 = "n", 0,Mortgage!$G$4-Mortgage!$B$38),0)</f>
        <v>0</v>
      </c>
      <c r="R431" s="20">
        <f t="shared" si="89"/>
        <v>742.9327355095221</v>
      </c>
      <c r="S431" s="20">
        <f t="shared" si="90"/>
        <v>-1.1140784276832392</v>
      </c>
      <c r="T431" s="19">
        <f t="shared" si="91"/>
        <v>386905.45732577442</v>
      </c>
      <c r="U431" s="19">
        <f t="shared" si="93"/>
        <v>305326.09411987284</v>
      </c>
      <c r="V431" s="19">
        <f t="shared" si="94"/>
        <v>-86905.457325773037</v>
      </c>
      <c r="W431" s="14">
        <v>429</v>
      </c>
      <c r="X431" s="15">
        <f t="shared" si="92"/>
        <v>17</v>
      </c>
      <c r="Y431" s="30"/>
    </row>
    <row r="432" spans="14:25" x14ac:dyDescent="0.25">
      <c r="N432" s="19">
        <f t="shared" si="95"/>
        <v>386905.45732577442</v>
      </c>
      <c r="O432" s="19">
        <f>IF(N432&gt;0,N432*Mortgage!$B$4/26,0)</f>
        <v>744.04895639571998</v>
      </c>
      <c r="P432" s="19">
        <f>IF(O432&gt;0,Mortgage!$B$38-O432,0)</f>
        <v>-1.1162208861978797</v>
      </c>
      <c r="Q432" s="20">
        <f>IF(P432&gt;0,IF(Mortgage!$G$2 = "n", 0,Mortgage!$G$4-Mortgage!$B$38),0)</f>
        <v>0</v>
      </c>
      <c r="R432" s="20">
        <f t="shared" si="89"/>
        <v>742.9327355095221</v>
      </c>
      <c r="S432" s="20">
        <f t="shared" si="90"/>
        <v>-1.1162208861978797</v>
      </c>
      <c r="T432" s="19">
        <f t="shared" si="91"/>
        <v>386906.5735466606</v>
      </c>
      <c r="U432" s="19">
        <f t="shared" si="93"/>
        <v>306070.14307626855</v>
      </c>
      <c r="V432" s="19">
        <f t="shared" si="94"/>
        <v>-86906.57354665923</v>
      </c>
      <c r="W432" s="14">
        <v>430</v>
      </c>
      <c r="X432" s="15">
        <f t="shared" si="92"/>
        <v>17</v>
      </c>
      <c r="Y432" s="31"/>
    </row>
    <row r="433" spans="14:25" x14ac:dyDescent="0.25">
      <c r="N433" s="19">
        <f t="shared" si="95"/>
        <v>386906.5735466606</v>
      </c>
      <c r="O433" s="19">
        <f>IF(N433&gt;0,N433*Mortgage!$B$4/26,0)</f>
        <v>744.05110297434726</v>
      </c>
      <c r="P433" s="19">
        <f>IF(O433&gt;0,Mortgage!$B$38-O433,0)</f>
        <v>-1.1183674648251554</v>
      </c>
      <c r="Q433" s="20">
        <f>IF(P433&gt;0,IF(Mortgage!$G$2 = "n", 0,Mortgage!$G$4-Mortgage!$B$38),0)</f>
        <v>0</v>
      </c>
      <c r="R433" s="20">
        <f t="shared" si="89"/>
        <v>742.9327355095221</v>
      </c>
      <c r="S433" s="20">
        <f t="shared" si="90"/>
        <v>-1.1183674648251554</v>
      </c>
      <c r="T433" s="19">
        <f t="shared" si="91"/>
        <v>386907.6919141254</v>
      </c>
      <c r="U433" s="19">
        <f t="shared" si="93"/>
        <v>306814.19417924288</v>
      </c>
      <c r="V433" s="19">
        <f t="shared" si="94"/>
        <v>-86907.691914124051</v>
      </c>
      <c r="W433" s="14">
        <v>431</v>
      </c>
      <c r="X433" s="15">
        <f t="shared" si="92"/>
        <v>17</v>
      </c>
      <c r="Y433" s="31"/>
    </row>
    <row r="434" spans="14:25" x14ac:dyDescent="0.25">
      <c r="N434" s="19">
        <f t="shared" si="95"/>
        <v>386907.6919141254</v>
      </c>
      <c r="O434" s="19">
        <f>IF(N434&gt;0,N434*Mortgage!$B$4/26,0)</f>
        <v>744.05325368101035</v>
      </c>
      <c r="P434" s="19">
        <f>IF(O434&gt;0,Mortgage!$B$38-O434,0)</f>
        <v>-1.1205181714882428</v>
      </c>
      <c r="Q434" s="20">
        <f>IF(P434&gt;0,IF(Mortgage!$G$2 = "n", 0,Mortgage!$G$4-Mortgage!$B$38),0)</f>
        <v>0</v>
      </c>
      <c r="R434" s="20">
        <f t="shared" si="89"/>
        <v>742.9327355095221</v>
      </c>
      <c r="S434" s="20">
        <f t="shared" si="90"/>
        <v>-1.1205181714882428</v>
      </c>
      <c r="T434" s="19">
        <f t="shared" si="91"/>
        <v>386908.81243229687</v>
      </c>
      <c r="U434" s="19">
        <f t="shared" si="93"/>
        <v>307558.24743292388</v>
      </c>
      <c r="V434" s="19">
        <f t="shared" si="94"/>
        <v>-86908.812432295541</v>
      </c>
      <c r="W434" s="14">
        <v>432</v>
      </c>
      <c r="X434" s="15">
        <f t="shared" si="92"/>
        <v>17</v>
      </c>
      <c r="Y434" s="31"/>
    </row>
    <row r="435" spans="14:25" x14ac:dyDescent="0.25">
      <c r="N435" s="19">
        <f t="shared" si="95"/>
        <v>386908.81243229687</v>
      </c>
      <c r="O435" s="19">
        <f>IF(N435&gt;0,N435*Mortgage!$B$4/26,0)</f>
        <v>744.05540852364788</v>
      </c>
      <c r="P435" s="19">
        <f>IF(O435&gt;0,Mortgage!$B$38-O435,0)</f>
        <v>-1.1226730141257804</v>
      </c>
      <c r="Q435" s="20">
        <f>IF(P435&gt;0,IF(Mortgage!$G$2 = "n", 0,Mortgage!$G$4-Mortgage!$B$38),0)</f>
        <v>0</v>
      </c>
      <c r="R435" s="20">
        <f t="shared" si="89"/>
        <v>742.9327355095221</v>
      </c>
      <c r="S435" s="20">
        <f t="shared" si="90"/>
        <v>-1.1226730141257804</v>
      </c>
      <c r="T435" s="19">
        <f t="shared" si="91"/>
        <v>386909.93510531099</v>
      </c>
      <c r="U435" s="19">
        <f t="shared" si="93"/>
        <v>308302.30284144753</v>
      </c>
      <c r="V435" s="19">
        <f t="shared" si="94"/>
        <v>-86909.935105309662</v>
      </c>
      <c r="W435" s="14">
        <v>433</v>
      </c>
      <c r="X435" s="15">
        <f t="shared" si="92"/>
        <v>17</v>
      </c>
      <c r="Y435" s="31"/>
    </row>
    <row r="436" spans="14:25" x14ac:dyDescent="0.25">
      <c r="N436" s="19">
        <f t="shared" si="95"/>
        <v>386909.93510531099</v>
      </c>
      <c r="O436" s="19">
        <f>IF(N436&gt;0,N436*Mortgage!$B$4/26,0)</f>
        <v>744.05756751021352</v>
      </c>
      <c r="P436" s="19">
        <f>IF(O436&gt;0,Mortgage!$B$38-O436,0)</f>
        <v>-1.1248320006914128</v>
      </c>
      <c r="Q436" s="20">
        <f>IF(P436&gt;0,IF(Mortgage!$G$2 = "n", 0,Mortgage!$G$4-Mortgage!$B$38),0)</f>
        <v>0</v>
      </c>
      <c r="R436" s="20">
        <f t="shared" si="89"/>
        <v>742.9327355095221</v>
      </c>
      <c r="S436" s="20">
        <f t="shared" si="90"/>
        <v>-1.1248320006914128</v>
      </c>
      <c r="T436" s="19">
        <f t="shared" si="91"/>
        <v>386911.05993731169</v>
      </c>
      <c r="U436" s="19">
        <f t="shared" si="93"/>
        <v>309046.36040895776</v>
      </c>
      <c r="V436" s="19">
        <f t="shared" si="94"/>
        <v>-86911.059937310347</v>
      </c>
      <c r="W436" s="14">
        <v>434</v>
      </c>
      <c r="X436" s="15">
        <f t="shared" si="92"/>
        <v>17</v>
      </c>
      <c r="Y436" s="31"/>
    </row>
    <row r="437" spans="14:25" x14ac:dyDescent="0.25">
      <c r="N437" s="19">
        <f t="shared" si="95"/>
        <v>386911.05993731169</v>
      </c>
      <c r="O437" s="19">
        <f>IF(N437&gt;0,N437*Mortgage!$B$4/26,0)</f>
        <v>744.05973064867635</v>
      </c>
      <c r="P437" s="19">
        <f>IF(O437&gt;0,Mortgage!$B$38-O437,0)</f>
        <v>-1.1269951391542463</v>
      </c>
      <c r="Q437" s="20">
        <f>IF(P437&gt;0,IF(Mortgage!$G$2 = "n", 0,Mortgage!$G$4-Mortgage!$B$38),0)</f>
        <v>0</v>
      </c>
      <c r="R437" s="20">
        <f t="shared" si="89"/>
        <v>742.9327355095221</v>
      </c>
      <c r="S437" s="20">
        <f t="shared" si="90"/>
        <v>-1.1269951391542463</v>
      </c>
      <c r="T437" s="19">
        <f t="shared" si="91"/>
        <v>386912.18693245086</v>
      </c>
      <c r="U437" s="19">
        <f t="shared" si="93"/>
        <v>309790.42013960646</v>
      </c>
      <c r="V437" s="19">
        <f t="shared" si="94"/>
        <v>-86912.186932449506</v>
      </c>
      <c r="W437" s="14">
        <v>435</v>
      </c>
      <c r="X437" s="15">
        <f t="shared" si="92"/>
        <v>17</v>
      </c>
      <c r="Y437" s="31"/>
    </row>
    <row r="438" spans="14:25" x14ac:dyDescent="0.25">
      <c r="N438" s="19">
        <f t="shared" si="95"/>
        <v>386912.18693245086</v>
      </c>
      <c r="O438" s="19">
        <f>IF(N438&gt;0,N438*Mortgage!$B$4/26,0)</f>
        <v>744.06189794702084</v>
      </c>
      <c r="P438" s="19">
        <f>IF(O438&gt;0,Mortgage!$B$38-O438,0)</f>
        <v>-1.129162437498735</v>
      </c>
      <c r="Q438" s="20">
        <f>IF(P438&gt;0,IF(Mortgage!$G$2 = "n", 0,Mortgage!$G$4-Mortgage!$B$38),0)</f>
        <v>0</v>
      </c>
      <c r="R438" s="20">
        <f t="shared" si="89"/>
        <v>742.9327355095221</v>
      </c>
      <c r="S438" s="20">
        <f t="shared" si="90"/>
        <v>-1.129162437498735</v>
      </c>
      <c r="T438" s="19">
        <f t="shared" si="91"/>
        <v>386913.31609488837</v>
      </c>
      <c r="U438" s="19">
        <f t="shared" si="93"/>
        <v>310534.48203755351</v>
      </c>
      <c r="V438" s="19">
        <f t="shared" si="94"/>
        <v>-86913.316094887006</v>
      </c>
      <c r="W438" s="14">
        <v>436</v>
      </c>
      <c r="X438" s="15">
        <f t="shared" si="92"/>
        <v>17</v>
      </c>
      <c r="Y438" s="31"/>
    </row>
    <row r="439" spans="14:25" x14ac:dyDescent="0.25">
      <c r="N439" s="19">
        <f t="shared" si="95"/>
        <v>386913.31609488837</v>
      </c>
      <c r="O439" s="19">
        <f>IF(N439&gt;0,N439*Mortgage!$B$4/26,0)</f>
        <v>744.0640694132469</v>
      </c>
      <c r="P439" s="19">
        <f>IF(O439&gt;0,Mortgage!$B$38-O439,0)</f>
        <v>-1.1313339037247943</v>
      </c>
      <c r="Q439" s="20">
        <f>IF(P439&gt;0,IF(Mortgage!$G$2 = "n", 0,Mortgage!$G$4-Mortgage!$B$38),0)</f>
        <v>0</v>
      </c>
      <c r="R439" s="20">
        <f t="shared" si="89"/>
        <v>742.9327355095221</v>
      </c>
      <c r="S439" s="20">
        <f t="shared" si="90"/>
        <v>-1.1313339037247943</v>
      </c>
      <c r="T439" s="19">
        <f t="shared" si="91"/>
        <v>386914.44742879207</v>
      </c>
      <c r="U439" s="19">
        <f t="shared" si="93"/>
        <v>311278.54610696674</v>
      </c>
      <c r="V439" s="19">
        <f t="shared" si="94"/>
        <v>-86914.447428790736</v>
      </c>
      <c r="W439" s="14">
        <v>437</v>
      </c>
      <c r="X439" s="15">
        <f t="shared" si="92"/>
        <v>17</v>
      </c>
      <c r="Y439" s="31"/>
    </row>
    <row r="440" spans="14:25" x14ac:dyDescent="0.25">
      <c r="N440" s="19">
        <f t="shared" si="95"/>
        <v>386914.44742879207</v>
      </c>
      <c r="O440" s="19">
        <f>IF(N440&gt;0,N440*Mortgage!$B$4/26,0)</f>
        <v>744.06624505536945</v>
      </c>
      <c r="P440" s="19">
        <f>IF(O440&gt;0,Mortgage!$B$38-O440,0)</f>
        <v>-1.1335095458473461</v>
      </c>
      <c r="Q440" s="20">
        <f>IF(P440&gt;0,IF(Mortgage!$G$2 = "n", 0,Mortgage!$G$4-Mortgage!$B$38),0)</f>
        <v>0</v>
      </c>
      <c r="R440" s="20">
        <f t="shared" si="89"/>
        <v>742.9327355095221</v>
      </c>
      <c r="S440" s="20">
        <f t="shared" si="90"/>
        <v>-1.1335095458473461</v>
      </c>
      <c r="T440" s="19">
        <f t="shared" si="91"/>
        <v>386915.58093833789</v>
      </c>
      <c r="U440" s="19">
        <f t="shared" si="93"/>
        <v>312022.61235202209</v>
      </c>
      <c r="V440" s="19">
        <f t="shared" si="94"/>
        <v>-86915.580938336585</v>
      </c>
      <c r="W440" s="14">
        <v>438</v>
      </c>
      <c r="X440" s="15">
        <f t="shared" si="92"/>
        <v>17</v>
      </c>
      <c r="Y440" s="31"/>
    </row>
    <row r="441" spans="14:25" x14ac:dyDescent="0.25">
      <c r="N441" s="19">
        <f t="shared" si="95"/>
        <v>386915.58093833789</v>
      </c>
      <c r="O441" s="19">
        <f>IF(N441&gt;0,N441*Mortgage!$B$4/26,0)</f>
        <v>744.06842488141899</v>
      </c>
      <c r="P441" s="19">
        <f>IF(O441&gt;0,Mortgage!$B$38-O441,0)</f>
        <v>-1.1356893718968877</v>
      </c>
      <c r="Q441" s="20">
        <f>IF(P441&gt;0,IF(Mortgage!$G$2 = "n", 0,Mortgage!$G$4-Mortgage!$B$38),0)</f>
        <v>0</v>
      </c>
      <c r="R441" s="20">
        <f t="shared" si="89"/>
        <v>742.9327355095221</v>
      </c>
      <c r="S441" s="20">
        <f t="shared" si="90"/>
        <v>-1.1356893718968877</v>
      </c>
      <c r="T441" s="19">
        <f t="shared" si="91"/>
        <v>386916.7166277098</v>
      </c>
      <c r="U441" s="19">
        <f t="shared" si="93"/>
        <v>312766.68077690352</v>
      </c>
      <c r="V441" s="19">
        <f t="shared" si="94"/>
        <v>-86916.716627708476</v>
      </c>
      <c r="W441" s="14">
        <v>439</v>
      </c>
      <c r="X441" s="15">
        <f t="shared" si="92"/>
        <v>17</v>
      </c>
      <c r="Y441" s="31"/>
    </row>
    <row r="442" spans="14:25" x14ac:dyDescent="0.25">
      <c r="N442" s="19">
        <f t="shared" si="95"/>
        <v>386916.7166277098</v>
      </c>
      <c r="O442" s="19">
        <f>IF(N442&gt;0,N442*Mortgage!$B$4/26,0)</f>
        <v>744.07060889944194</v>
      </c>
      <c r="P442" s="19">
        <f>IF(O442&gt;0,Mortgage!$B$38-O442,0)</f>
        <v>-1.1378733899198323</v>
      </c>
      <c r="Q442" s="20">
        <f>IF(P442&gt;0,IF(Mortgage!$G$2 = "n", 0,Mortgage!$G$4-Mortgage!$B$38),0)</f>
        <v>0</v>
      </c>
      <c r="R442" s="20">
        <f t="shared" si="89"/>
        <v>742.9327355095221</v>
      </c>
      <c r="S442" s="20">
        <f t="shared" si="90"/>
        <v>-1.1378733899198323</v>
      </c>
      <c r="T442" s="19">
        <f t="shared" si="91"/>
        <v>386917.85450109973</v>
      </c>
      <c r="U442" s="19">
        <f t="shared" si="93"/>
        <v>313510.75138580299</v>
      </c>
      <c r="V442" s="19">
        <f t="shared" si="94"/>
        <v>-86917.854501098394</v>
      </c>
      <c r="W442" s="14">
        <v>440</v>
      </c>
      <c r="X442" s="15">
        <f t="shared" si="92"/>
        <v>17</v>
      </c>
      <c r="Y442" s="31"/>
    </row>
    <row r="443" spans="14:25" x14ac:dyDescent="0.25">
      <c r="N443" s="19">
        <f t="shared" si="95"/>
        <v>386917.85450109973</v>
      </c>
      <c r="O443" s="19">
        <f>IF(N443&gt;0,N443*Mortgage!$B$4/26,0)</f>
        <v>744.07279711749948</v>
      </c>
      <c r="P443" s="19">
        <f>IF(O443&gt;0,Mortgage!$B$38-O443,0)</f>
        <v>-1.1400616079773727</v>
      </c>
      <c r="Q443" s="20">
        <f>IF(P443&gt;0,IF(Mortgage!$G$2 = "n", 0,Mortgage!$G$4-Mortgage!$B$38),0)</f>
        <v>0</v>
      </c>
      <c r="R443" s="20">
        <f t="shared" si="89"/>
        <v>742.9327355095221</v>
      </c>
      <c r="S443" s="20">
        <f t="shared" si="90"/>
        <v>-1.1400616079773727</v>
      </c>
      <c r="T443" s="19">
        <f t="shared" si="91"/>
        <v>386918.99456270772</v>
      </c>
      <c r="U443" s="19">
        <f t="shared" si="93"/>
        <v>314254.82418292051</v>
      </c>
      <c r="V443" s="19">
        <f t="shared" si="94"/>
        <v>-86918.994562706372</v>
      </c>
      <c r="W443" s="14">
        <v>441</v>
      </c>
      <c r="X443" s="15">
        <f t="shared" si="92"/>
        <v>17</v>
      </c>
      <c r="Y443" s="31"/>
    </row>
    <row r="444" spans="14:25" x14ac:dyDescent="0.25">
      <c r="N444" s="19">
        <f t="shared" si="95"/>
        <v>386918.99456270772</v>
      </c>
      <c r="O444" s="19">
        <f>IF(N444&gt;0,N444*Mortgage!$B$4/26,0)</f>
        <v>744.07498954366872</v>
      </c>
      <c r="P444" s="19">
        <f>IF(O444&gt;0,Mortgage!$B$38-O444,0)</f>
        <v>-1.1422540341466174</v>
      </c>
      <c r="Q444" s="20">
        <f>IF(P444&gt;0,IF(Mortgage!$G$2 = "n", 0,Mortgage!$G$4-Mortgage!$B$38),0)</f>
        <v>0</v>
      </c>
      <c r="R444" s="20">
        <f t="shared" si="89"/>
        <v>742.9327355095221</v>
      </c>
      <c r="S444" s="20">
        <f t="shared" si="90"/>
        <v>-1.1422540341466174</v>
      </c>
      <c r="T444" s="19">
        <f t="shared" si="91"/>
        <v>386920.1368167419</v>
      </c>
      <c r="U444" s="19">
        <f t="shared" si="93"/>
        <v>314998.89917246415</v>
      </c>
      <c r="V444" s="19">
        <f t="shared" si="94"/>
        <v>-86920.136816740516</v>
      </c>
      <c r="W444" s="14">
        <v>442</v>
      </c>
      <c r="X444" s="15">
        <f t="shared" si="92"/>
        <v>17</v>
      </c>
      <c r="Y444" s="31"/>
    </row>
    <row r="445" spans="14:25" x14ac:dyDescent="0.25">
      <c r="N445" s="19">
        <f t="shared" si="95"/>
        <v>386920.1368167419</v>
      </c>
      <c r="O445" s="19">
        <f>IF(N445&gt;0,N445*Mortgage!$B$4/26,0)</f>
        <v>744.07718618604224</v>
      </c>
      <c r="P445" s="19">
        <f>IF(O445&gt;0,Mortgage!$B$38-O445,0)</f>
        <v>-1.1444506765201368</v>
      </c>
      <c r="Q445" s="20">
        <f>IF(P445&gt;0,IF(Mortgage!$G$2 = "n", 0,Mortgage!$G$4-Mortgage!$B$38),0)</f>
        <v>0</v>
      </c>
      <c r="R445" s="20">
        <f t="shared" si="89"/>
        <v>742.9327355095221</v>
      </c>
      <c r="S445" s="20">
        <f t="shared" si="90"/>
        <v>-1.1444506765201368</v>
      </c>
      <c r="T445" s="19">
        <f t="shared" si="91"/>
        <v>386921.28126741841</v>
      </c>
      <c r="U445" s="19">
        <f t="shared" si="93"/>
        <v>315742.97635865019</v>
      </c>
      <c r="V445" s="19">
        <f t="shared" si="94"/>
        <v>-86921.281267417042</v>
      </c>
      <c r="W445" s="14">
        <v>443</v>
      </c>
      <c r="X445" s="15">
        <f t="shared" si="92"/>
        <v>18</v>
      </c>
      <c r="Y445" s="30"/>
    </row>
    <row r="446" spans="14:25" x14ac:dyDescent="0.25">
      <c r="N446" s="19">
        <f t="shared" si="95"/>
        <v>386921.28126741841</v>
      </c>
      <c r="O446" s="19">
        <f>IF(N446&gt;0,N446*Mortgage!$B$4/26,0)</f>
        <v>744.07938705272784</v>
      </c>
      <c r="P446" s="19">
        <f>IF(O446&gt;0,Mortgage!$B$38-O446,0)</f>
        <v>-1.1466515432057349</v>
      </c>
      <c r="Q446" s="20">
        <f>IF(P446&gt;0,IF(Mortgage!$G$2 = "n", 0,Mortgage!$G$4-Mortgage!$B$38),0)</f>
        <v>0</v>
      </c>
      <c r="R446" s="20">
        <f t="shared" si="89"/>
        <v>742.9327355095221</v>
      </c>
      <c r="S446" s="20">
        <f t="shared" si="90"/>
        <v>-1.1466515432057349</v>
      </c>
      <c r="T446" s="19">
        <f t="shared" si="91"/>
        <v>386922.42791896162</v>
      </c>
      <c r="U446" s="19">
        <f t="shared" si="93"/>
        <v>316487.05574570294</v>
      </c>
      <c r="V446" s="19">
        <f t="shared" si="94"/>
        <v>-86922.427918960253</v>
      </c>
      <c r="W446" s="14">
        <v>444</v>
      </c>
      <c r="X446" s="15">
        <f t="shared" si="92"/>
        <v>18</v>
      </c>
      <c r="Y446" s="30"/>
    </row>
    <row r="447" spans="14:25" x14ac:dyDescent="0.25">
      <c r="N447" s="19">
        <f t="shared" si="95"/>
        <v>386922.42791896162</v>
      </c>
      <c r="O447" s="19">
        <f>IF(N447&gt;0,N447*Mortgage!$B$4/26,0)</f>
        <v>744.08159215184924</v>
      </c>
      <c r="P447" s="19">
        <f>IF(O447&gt;0,Mortgage!$B$38-O447,0)</f>
        <v>-1.1488566423271322</v>
      </c>
      <c r="Q447" s="20">
        <f>IF(P447&gt;0,IF(Mortgage!$G$2 = "n", 0,Mortgage!$G$4-Mortgage!$B$38),0)</f>
        <v>0</v>
      </c>
      <c r="R447" s="20">
        <f t="shared" si="89"/>
        <v>742.9327355095221</v>
      </c>
      <c r="S447" s="20">
        <f t="shared" si="90"/>
        <v>-1.1488566423271322</v>
      </c>
      <c r="T447" s="19">
        <f t="shared" si="91"/>
        <v>386923.57677560393</v>
      </c>
      <c r="U447" s="19">
        <f t="shared" si="93"/>
        <v>317231.13733785477</v>
      </c>
      <c r="V447" s="19">
        <f t="shared" si="94"/>
        <v>-86923.576775602574</v>
      </c>
      <c r="W447" s="14">
        <v>445</v>
      </c>
      <c r="X447" s="15">
        <f t="shared" si="92"/>
        <v>18</v>
      </c>
      <c r="Y447" s="30"/>
    </row>
    <row r="448" spans="14:25" x14ac:dyDescent="0.25">
      <c r="N448" s="19">
        <f t="shared" si="95"/>
        <v>386923.57677560393</v>
      </c>
      <c r="O448" s="19">
        <f>IF(N448&gt;0,N448*Mortgage!$B$4/26,0)</f>
        <v>744.08380149154607</v>
      </c>
      <c r="P448" s="19">
        <f>IF(O448&gt;0,Mortgage!$B$38-O448,0)</f>
        <v>-1.1510659820239653</v>
      </c>
      <c r="Q448" s="20">
        <f>IF(P448&gt;0,IF(Mortgage!$G$2 = "n", 0,Mortgage!$G$4-Mortgage!$B$38),0)</f>
        <v>0</v>
      </c>
      <c r="R448" s="20">
        <f t="shared" si="89"/>
        <v>742.9327355095221</v>
      </c>
      <c r="S448" s="20">
        <f t="shared" si="90"/>
        <v>-1.1510659820239653</v>
      </c>
      <c r="T448" s="19">
        <f t="shared" si="91"/>
        <v>386924.72784158593</v>
      </c>
      <c r="U448" s="19">
        <f t="shared" si="93"/>
        <v>317975.22113934631</v>
      </c>
      <c r="V448" s="19">
        <f t="shared" si="94"/>
        <v>-86924.727841584594</v>
      </c>
      <c r="W448" s="14">
        <v>446</v>
      </c>
      <c r="X448" s="15">
        <f t="shared" si="92"/>
        <v>18</v>
      </c>
      <c r="Y448" s="30"/>
    </row>
    <row r="449" spans="14:25" x14ac:dyDescent="0.25">
      <c r="N449" s="19">
        <f t="shared" si="95"/>
        <v>386924.72784158593</v>
      </c>
      <c r="O449" s="19">
        <f>IF(N449&gt;0,N449*Mortgage!$B$4/26,0)</f>
        <v>744.08601507997287</v>
      </c>
      <c r="P449" s="19">
        <f>IF(O449&gt;0,Mortgage!$B$38-O449,0)</f>
        <v>-1.1532795704507635</v>
      </c>
      <c r="Q449" s="20">
        <f>IF(P449&gt;0,IF(Mortgage!$G$2 = "n", 0,Mortgage!$G$4-Mortgage!$B$38),0)</f>
        <v>0</v>
      </c>
      <c r="R449" s="20">
        <f t="shared" si="89"/>
        <v>742.9327355095221</v>
      </c>
      <c r="S449" s="20">
        <f t="shared" si="90"/>
        <v>-1.1532795704507635</v>
      </c>
      <c r="T449" s="19">
        <f t="shared" si="91"/>
        <v>386925.88112115639</v>
      </c>
      <c r="U449" s="19">
        <f t="shared" si="93"/>
        <v>318719.30715442629</v>
      </c>
      <c r="V449" s="19">
        <f t="shared" si="94"/>
        <v>-86925.881121155049</v>
      </c>
      <c r="W449" s="14">
        <v>447</v>
      </c>
      <c r="X449" s="15">
        <f t="shared" si="92"/>
        <v>18</v>
      </c>
      <c r="Y449" s="30"/>
    </row>
    <row r="450" spans="14:25" x14ac:dyDescent="0.25">
      <c r="N450" s="19">
        <f t="shared" si="95"/>
        <v>386925.88112115639</v>
      </c>
      <c r="O450" s="19">
        <f>IF(N450&gt;0,N450*Mortgage!$B$4/26,0)</f>
        <v>744.08823292530076</v>
      </c>
      <c r="P450" s="19">
        <f>IF(O450&gt;0,Mortgage!$B$38-O450,0)</f>
        <v>-1.1554974157786546</v>
      </c>
      <c r="Q450" s="20">
        <f>IF(P450&gt;0,IF(Mortgage!$G$2 = "n", 0,Mortgage!$G$4-Mortgage!$B$38),0)</f>
        <v>0</v>
      </c>
      <c r="R450" s="20">
        <f t="shared" si="89"/>
        <v>742.9327355095221</v>
      </c>
      <c r="S450" s="20">
        <f t="shared" si="90"/>
        <v>-1.1554974157786546</v>
      </c>
      <c r="T450" s="19">
        <f t="shared" si="91"/>
        <v>386927.03661857219</v>
      </c>
      <c r="U450" s="19">
        <f t="shared" si="93"/>
        <v>319463.39538735157</v>
      </c>
      <c r="V450" s="19">
        <f t="shared" si="94"/>
        <v>-86927.036618570826</v>
      </c>
      <c r="W450" s="14">
        <v>448</v>
      </c>
      <c r="X450" s="15">
        <f t="shared" si="92"/>
        <v>18</v>
      </c>
      <c r="Y450" s="30"/>
    </row>
    <row r="451" spans="14:25" x14ac:dyDescent="0.25">
      <c r="N451" s="19">
        <f t="shared" si="95"/>
        <v>386927.03661857219</v>
      </c>
      <c r="O451" s="19">
        <f>IF(N451&gt;0,N451*Mortgage!$B$4/26,0)</f>
        <v>744.09045503571588</v>
      </c>
      <c r="P451" s="19">
        <f>IF(O451&gt;0,Mortgage!$B$38-O451,0)</f>
        <v>-1.1577195261937732</v>
      </c>
      <c r="Q451" s="20">
        <f>IF(P451&gt;0,IF(Mortgage!$G$2 = "n", 0,Mortgage!$G$4-Mortgage!$B$38),0)</f>
        <v>0</v>
      </c>
      <c r="R451" s="20">
        <f t="shared" si="89"/>
        <v>742.9327355095221</v>
      </c>
      <c r="S451" s="20">
        <f t="shared" si="90"/>
        <v>-1.1577195261937732</v>
      </c>
      <c r="T451" s="19">
        <f t="shared" si="91"/>
        <v>386928.1943380984</v>
      </c>
      <c r="U451" s="19">
        <f t="shared" si="93"/>
        <v>320207.48584238731</v>
      </c>
      <c r="V451" s="19">
        <f t="shared" si="94"/>
        <v>-86928.194338097019</v>
      </c>
      <c r="W451" s="14">
        <v>449</v>
      </c>
      <c r="X451" s="15">
        <f t="shared" si="92"/>
        <v>18</v>
      </c>
      <c r="Y451" s="30"/>
    </row>
    <row r="452" spans="14:25" x14ac:dyDescent="0.25">
      <c r="N452" s="19">
        <f t="shared" si="95"/>
        <v>386928.1943380984</v>
      </c>
      <c r="O452" s="19">
        <f>IF(N452&gt;0,N452*Mortgage!$B$4/26,0)</f>
        <v>744.09268141942005</v>
      </c>
      <c r="P452" s="19">
        <f>IF(O452&gt;0,Mortgage!$B$38-O452,0)</f>
        <v>-1.1599459098979423</v>
      </c>
      <c r="Q452" s="20">
        <f>IF(P452&gt;0,IF(Mortgage!$G$2 = "n", 0,Mortgage!$G$4-Mortgage!$B$38),0)</f>
        <v>0</v>
      </c>
      <c r="R452" s="20">
        <f t="shared" ref="R452:R515" si="96">O452+P452+Q452</f>
        <v>742.9327355095221</v>
      </c>
      <c r="S452" s="20">
        <f t="shared" ref="S452:S515" si="97">P452+Q452</f>
        <v>-1.1599459098979423</v>
      </c>
      <c r="T452" s="19">
        <f t="shared" ref="T452:T515" si="98">IF(N452&gt;0,N452-P452-Q452,0)</f>
        <v>386929.35428400832</v>
      </c>
      <c r="U452" s="19">
        <f t="shared" si="93"/>
        <v>320951.5785238067</v>
      </c>
      <c r="V452" s="19">
        <f t="shared" si="94"/>
        <v>-86929.354284006913</v>
      </c>
      <c r="W452" s="14">
        <v>450</v>
      </c>
      <c r="X452" s="15">
        <f t="shared" ref="X452:X515" si="99">ROUNDUP((W452/26),0)</f>
        <v>18</v>
      </c>
      <c r="Y452" s="30"/>
    </row>
    <row r="453" spans="14:25" x14ac:dyDescent="0.25">
      <c r="N453" s="19">
        <f t="shared" si="95"/>
        <v>386929.35428400832</v>
      </c>
      <c r="O453" s="19">
        <f>IF(N453&gt;0,N453*Mortgage!$B$4/26,0)</f>
        <v>744.09491208463146</v>
      </c>
      <c r="P453" s="19">
        <f>IF(O453&gt;0,Mortgage!$B$38-O453,0)</f>
        <v>-1.1621765751093562</v>
      </c>
      <c r="Q453" s="20">
        <f>IF(P453&gt;0,IF(Mortgage!$G$2 = "n", 0,Mortgage!$G$4-Mortgage!$B$38),0)</f>
        <v>0</v>
      </c>
      <c r="R453" s="20">
        <f t="shared" si="96"/>
        <v>742.9327355095221</v>
      </c>
      <c r="S453" s="20">
        <f t="shared" si="97"/>
        <v>-1.1621765751093562</v>
      </c>
      <c r="T453" s="19">
        <f t="shared" si="98"/>
        <v>386930.51646058343</v>
      </c>
      <c r="U453" s="19">
        <f t="shared" ref="U453:U516" si="100">IF(N453&gt;0,U452+O453,0)</f>
        <v>321695.67343589134</v>
      </c>
      <c r="V453" s="19">
        <f t="shared" ref="V453:V516" si="101">IF(O453&gt;0,V452+S453,0)</f>
        <v>-86930.516460582017</v>
      </c>
      <c r="W453" s="14">
        <v>451</v>
      </c>
      <c r="X453" s="15">
        <f t="shared" si="99"/>
        <v>18</v>
      </c>
      <c r="Y453" s="30"/>
    </row>
    <row r="454" spans="14:25" x14ac:dyDescent="0.25">
      <c r="N454" s="19">
        <f t="shared" si="95"/>
        <v>386930.51646058343</v>
      </c>
      <c r="O454" s="19">
        <f>IF(N454&gt;0,N454*Mortgage!$B$4/26,0)</f>
        <v>744.09714703958355</v>
      </c>
      <c r="P454" s="19">
        <f>IF(O454&gt;0,Mortgage!$B$38-O454,0)</f>
        <v>-1.164411530061443</v>
      </c>
      <c r="Q454" s="20">
        <f>IF(P454&gt;0,IF(Mortgage!$G$2 = "n", 0,Mortgage!$G$4-Mortgage!$B$38),0)</f>
        <v>0</v>
      </c>
      <c r="R454" s="20">
        <f t="shared" si="96"/>
        <v>742.9327355095221</v>
      </c>
      <c r="S454" s="20">
        <f t="shared" si="97"/>
        <v>-1.164411530061443</v>
      </c>
      <c r="T454" s="19">
        <f t="shared" si="98"/>
        <v>386931.6808721135</v>
      </c>
      <c r="U454" s="19">
        <f t="shared" si="100"/>
        <v>322439.77058293094</v>
      </c>
      <c r="V454" s="19">
        <f t="shared" si="101"/>
        <v>-86931.680872112076</v>
      </c>
      <c r="W454" s="14">
        <v>452</v>
      </c>
      <c r="X454" s="15">
        <f t="shared" si="99"/>
        <v>18</v>
      </c>
      <c r="Y454" s="30"/>
    </row>
    <row r="455" spans="14:25" x14ac:dyDescent="0.25">
      <c r="N455" s="19">
        <f t="shared" si="95"/>
        <v>386931.6808721135</v>
      </c>
      <c r="O455" s="19">
        <f>IF(N455&gt;0,N455*Mortgage!$B$4/26,0)</f>
        <v>744.09938629252599</v>
      </c>
      <c r="P455" s="19">
        <f>IF(O455&gt;0,Mortgage!$B$38-O455,0)</f>
        <v>-1.1666507830038881</v>
      </c>
      <c r="Q455" s="20">
        <f>IF(P455&gt;0,IF(Mortgage!$G$2 = "n", 0,Mortgage!$G$4-Mortgage!$B$38),0)</f>
        <v>0</v>
      </c>
      <c r="R455" s="20">
        <f t="shared" si="96"/>
        <v>742.9327355095221</v>
      </c>
      <c r="S455" s="20">
        <f t="shared" si="97"/>
        <v>-1.1666507830038881</v>
      </c>
      <c r="T455" s="19">
        <f t="shared" si="98"/>
        <v>386932.84752289648</v>
      </c>
      <c r="U455" s="19">
        <f t="shared" si="100"/>
        <v>323183.86996922345</v>
      </c>
      <c r="V455" s="19">
        <f t="shared" si="101"/>
        <v>-86932.847522895085</v>
      </c>
      <c r="W455" s="14">
        <v>453</v>
      </c>
      <c r="X455" s="15">
        <f t="shared" si="99"/>
        <v>18</v>
      </c>
      <c r="Y455" s="30"/>
    </row>
    <row r="456" spans="14:25" x14ac:dyDescent="0.25">
      <c r="N456" s="19">
        <f t="shared" si="95"/>
        <v>386932.84752289648</v>
      </c>
      <c r="O456" s="19">
        <f>IF(N456&gt;0,N456*Mortgage!$B$4/26,0)</f>
        <v>744.10162985172406</v>
      </c>
      <c r="P456" s="19">
        <f>IF(O456&gt;0,Mortgage!$B$38-O456,0)</f>
        <v>-1.168894342201952</v>
      </c>
      <c r="Q456" s="20">
        <f>IF(P456&gt;0,IF(Mortgage!$G$2 = "n", 0,Mortgage!$G$4-Mortgage!$B$38),0)</f>
        <v>0</v>
      </c>
      <c r="R456" s="20">
        <f t="shared" si="96"/>
        <v>742.9327355095221</v>
      </c>
      <c r="S456" s="20">
        <f t="shared" si="97"/>
        <v>-1.168894342201952</v>
      </c>
      <c r="T456" s="19">
        <f t="shared" si="98"/>
        <v>386934.01641723869</v>
      </c>
      <c r="U456" s="19">
        <f t="shared" si="100"/>
        <v>323927.97159907519</v>
      </c>
      <c r="V456" s="19">
        <f t="shared" si="101"/>
        <v>-86934.01641723729</v>
      </c>
      <c r="W456" s="14">
        <v>454</v>
      </c>
      <c r="X456" s="15">
        <f t="shared" si="99"/>
        <v>18</v>
      </c>
      <c r="Y456" s="30"/>
    </row>
    <row r="457" spans="14:25" x14ac:dyDescent="0.25">
      <c r="N457" s="19">
        <f t="shared" si="95"/>
        <v>386934.01641723869</v>
      </c>
      <c r="O457" s="19">
        <f>IF(N457&gt;0,N457*Mortgage!$B$4/26,0)</f>
        <v>744.10387772545903</v>
      </c>
      <c r="P457" s="19">
        <f>IF(O457&gt;0,Mortgage!$B$38-O457,0)</f>
        <v>-1.1711422159369249</v>
      </c>
      <c r="Q457" s="20">
        <f>IF(P457&gt;0,IF(Mortgage!$G$2 = "n", 0,Mortgage!$G$4-Mortgage!$B$38),0)</f>
        <v>0</v>
      </c>
      <c r="R457" s="20">
        <f t="shared" si="96"/>
        <v>742.9327355095221</v>
      </c>
      <c r="S457" s="20">
        <f t="shared" si="97"/>
        <v>-1.1711422159369249</v>
      </c>
      <c r="T457" s="19">
        <f t="shared" si="98"/>
        <v>386935.18755945464</v>
      </c>
      <c r="U457" s="19">
        <f t="shared" si="100"/>
        <v>324672.07547680067</v>
      </c>
      <c r="V457" s="19">
        <f t="shared" si="101"/>
        <v>-86935.187559453232</v>
      </c>
      <c r="W457" s="14">
        <v>455</v>
      </c>
      <c r="X457" s="15">
        <f t="shared" si="99"/>
        <v>18</v>
      </c>
      <c r="Y457" s="30"/>
    </row>
    <row r="458" spans="14:25" x14ac:dyDescent="0.25">
      <c r="N458" s="19">
        <f t="shared" si="95"/>
        <v>386935.18755945464</v>
      </c>
      <c r="O458" s="19">
        <f>IF(N458&gt;0,N458*Mortgage!$B$4/26,0)</f>
        <v>744.10612992202812</v>
      </c>
      <c r="P458" s="19">
        <f>IF(O458&gt;0,Mortgage!$B$38-O458,0)</f>
        <v>-1.1733944125060134</v>
      </c>
      <c r="Q458" s="20">
        <f>IF(P458&gt;0,IF(Mortgage!$G$2 = "n", 0,Mortgage!$G$4-Mortgage!$B$38),0)</f>
        <v>0</v>
      </c>
      <c r="R458" s="20">
        <f t="shared" si="96"/>
        <v>742.9327355095221</v>
      </c>
      <c r="S458" s="20">
        <f t="shared" si="97"/>
        <v>-1.1733944125060134</v>
      </c>
      <c r="T458" s="19">
        <f t="shared" si="98"/>
        <v>386936.36095386714</v>
      </c>
      <c r="U458" s="19">
        <f t="shared" si="100"/>
        <v>325416.1816067227</v>
      </c>
      <c r="V458" s="19">
        <f t="shared" si="101"/>
        <v>-86936.360953865733</v>
      </c>
      <c r="W458" s="14">
        <v>456</v>
      </c>
      <c r="X458" s="15">
        <f t="shared" si="99"/>
        <v>18</v>
      </c>
      <c r="Y458" s="31"/>
    </row>
    <row r="459" spans="14:25" x14ac:dyDescent="0.25">
      <c r="N459" s="19">
        <f t="shared" si="95"/>
        <v>386936.36095386714</v>
      </c>
      <c r="O459" s="19">
        <f>IF(N459&gt;0,N459*Mortgage!$B$4/26,0)</f>
        <v>744.10838644974456</v>
      </c>
      <c r="P459" s="19">
        <f>IF(O459&gt;0,Mortgage!$B$38-O459,0)</f>
        <v>-1.1756509402224538</v>
      </c>
      <c r="Q459" s="20">
        <f>IF(P459&gt;0,IF(Mortgage!$G$2 = "n", 0,Mortgage!$G$4-Mortgage!$B$38),0)</f>
        <v>0</v>
      </c>
      <c r="R459" s="20">
        <f t="shared" si="96"/>
        <v>742.9327355095221</v>
      </c>
      <c r="S459" s="20">
        <f t="shared" si="97"/>
        <v>-1.1756509402224538</v>
      </c>
      <c r="T459" s="19">
        <f t="shared" si="98"/>
        <v>386937.53660480736</v>
      </c>
      <c r="U459" s="19">
        <f t="shared" si="100"/>
        <v>326160.28999317245</v>
      </c>
      <c r="V459" s="19">
        <f t="shared" si="101"/>
        <v>-86937.536604805951</v>
      </c>
      <c r="W459" s="14">
        <v>457</v>
      </c>
      <c r="X459" s="15">
        <f t="shared" si="99"/>
        <v>18</v>
      </c>
      <c r="Y459" s="31"/>
    </row>
    <row r="460" spans="14:25" x14ac:dyDescent="0.25">
      <c r="N460" s="19">
        <f t="shared" si="95"/>
        <v>386937.53660480736</v>
      </c>
      <c r="O460" s="19">
        <f>IF(N460&gt;0,N460*Mortgage!$B$4/26,0)</f>
        <v>744.11064731693727</v>
      </c>
      <c r="P460" s="19">
        <f>IF(O460&gt;0,Mortgage!$B$38-O460,0)</f>
        <v>-1.1779118074151711</v>
      </c>
      <c r="Q460" s="20">
        <f>IF(P460&gt;0,IF(Mortgage!$G$2 = "n", 0,Mortgage!$G$4-Mortgage!$B$38),0)</f>
        <v>0</v>
      </c>
      <c r="R460" s="20">
        <f t="shared" si="96"/>
        <v>742.9327355095221</v>
      </c>
      <c r="S460" s="20">
        <f t="shared" si="97"/>
        <v>-1.1779118074151711</v>
      </c>
      <c r="T460" s="19">
        <f t="shared" si="98"/>
        <v>386938.7145166148</v>
      </c>
      <c r="U460" s="19">
        <f t="shared" si="100"/>
        <v>326904.40064048942</v>
      </c>
      <c r="V460" s="19">
        <f t="shared" si="101"/>
        <v>-86938.714516613371</v>
      </c>
      <c r="W460" s="14">
        <v>458</v>
      </c>
      <c r="X460" s="15">
        <f t="shared" si="99"/>
        <v>18</v>
      </c>
      <c r="Y460" s="31"/>
    </row>
    <row r="461" spans="14:25" x14ac:dyDescent="0.25">
      <c r="N461" s="19">
        <f t="shared" si="95"/>
        <v>386938.7145166148</v>
      </c>
      <c r="O461" s="19">
        <f>IF(N461&gt;0,N461*Mortgage!$B$4/26,0)</f>
        <v>744.11291253195145</v>
      </c>
      <c r="P461" s="19">
        <f>IF(O461&gt;0,Mortgage!$B$38-O461,0)</f>
        <v>-1.1801770224293477</v>
      </c>
      <c r="Q461" s="20">
        <f>IF(P461&gt;0,IF(Mortgage!$G$2 = "n", 0,Mortgage!$G$4-Mortgage!$B$38),0)</f>
        <v>0</v>
      </c>
      <c r="R461" s="20">
        <f t="shared" si="96"/>
        <v>742.9327355095221</v>
      </c>
      <c r="S461" s="20">
        <f t="shared" si="97"/>
        <v>-1.1801770224293477</v>
      </c>
      <c r="T461" s="19">
        <f t="shared" si="98"/>
        <v>386939.89469363721</v>
      </c>
      <c r="U461" s="19">
        <f t="shared" si="100"/>
        <v>327648.51355302136</v>
      </c>
      <c r="V461" s="19">
        <f t="shared" si="101"/>
        <v>-86939.894693635797</v>
      </c>
      <c r="W461" s="14">
        <v>459</v>
      </c>
      <c r="X461" s="15">
        <f t="shared" si="99"/>
        <v>18</v>
      </c>
      <c r="Y461" s="31"/>
    </row>
    <row r="462" spans="14:25" x14ac:dyDescent="0.25">
      <c r="N462" s="19">
        <f t="shared" si="95"/>
        <v>386939.89469363721</v>
      </c>
      <c r="O462" s="19">
        <f>IF(N462&gt;0,N462*Mortgage!$B$4/26,0)</f>
        <v>744.11518210314853</v>
      </c>
      <c r="P462" s="19">
        <f>IF(O462&gt;0,Mortgage!$B$38-O462,0)</f>
        <v>-1.1824465936264232</v>
      </c>
      <c r="Q462" s="20">
        <f>IF(P462&gt;0,IF(Mortgage!$G$2 = "n", 0,Mortgage!$G$4-Mortgage!$B$38),0)</f>
        <v>0</v>
      </c>
      <c r="R462" s="20">
        <f t="shared" si="96"/>
        <v>742.9327355095221</v>
      </c>
      <c r="S462" s="20">
        <f t="shared" si="97"/>
        <v>-1.1824465936264232</v>
      </c>
      <c r="T462" s="19">
        <f t="shared" si="98"/>
        <v>386941.07714023086</v>
      </c>
      <c r="U462" s="19">
        <f t="shared" si="100"/>
        <v>328392.62873512448</v>
      </c>
      <c r="V462" s="19">
        <f t="shared" si="101"/>
        <v>-86941.077140229419</v>
      </c>
      <c r="W462" s="14">
        <v>460</v>
      </c>
      <c r="X462" s="15">
        <f t="shared" si="99"/>
        <v>18</v>
      </c>
      <c r="Y462" s="31"/>
    </row>
    <row r="463" spans="14:25" x14ac:dyDescent="0.25">
      <c r="N463" s="19">
        <f t="shared" si="95"/>
        <v>386941.07714023086</v>
      </c>
      <c r="O463" s="19">
        <f>IF(N463&gt;0,N463*Mortgage!$B$4/26,0)</f>
        <v>744.11745603890552</v>
      </c>
      <c r="P463" s="19">
        <f>IF(O463&gt;0,Mortgage!$B$38-O463,0)</f>
        <v>-1.1847205293834122</v>
      </c>
      <c r="Q463" s="20">
        <f>IF(P463&gt;0,IF(Mortgage!$G$2 = "n", 0,Mortgage!$G$4-Mortgage!$B$38),0)</f>
        <v>0</v>
      </c>
      <c r="R463" s="20">
        <f t="shared" si="96"/>
        <v>742.9327355095221</v>
      </c>
      <c r="S463" s="20">
        <f t="shared" si="97"/>
        <v>-1.1847205293834122</v>
      </c>
      <c r="T463" s="19">
        <f t="shared" si="98"/>
        <v>386942.26186076022</v>
      </c>
      <c r="U463" s="19">
        <f t="shared" si="100"/>
        <v>329136.74619116337</v>
      </c>
      <c r="V463" s="19">
        <f t="shared" si="101"/>
        <v>-86942.261860758808</v>
      </c>
      <c r="W463" s="14">
        <v>461</v>
      </c>
      <c r="X463" s="15">
        <f t="shared" si="99"/>
        <v>18</v>
      </c>
      <c r="Y463" s="31"/>
    </row>
    <row r="464" spans="14:25" x14ac:dyDescent="0.25">
      <c r="N464" s="19">
        <f t="shared" si="95"/>
        <v>386942.26186076022</v>
      </c>
      <c r="O464" s="19">
        <f>IF(N464&gt;0,N464*Mortgage!$B$4/26,0)</f>
        <v>744.11973434761592</v>
      </c>
      <c r="P464" s="19">
        <f>IF(O464&gt;0,Mortgage!$B$38-O464,0)</f>
        <v>-1.1869988380938139</v>
      </c>
      <c r="Q464" s="20">
        <f>IF(P464&gt;0,IF(Mortgage!$G$2 = "n", 0,Mortgage!$G$4-Mortgage!$B$38),0)</f>
        <v>0</v>
      </c>
      <c r="R464" s="20">
        <f t="shared" si="96"/>
        <v>742.9327355095221</v>
      </c>
      <c r="S464" s="20">
        <f t="shared" si="97"/>
        <v>-1.1869988380938139</v>
      </c>
      <c r="T464" s="19">
        <f t="shared" si="98"/>
        <v>386943.44885959831</v>
      </c>
      <c r="U464" s="19">
        <f t="shared" si="100"/>
        <v>329880.865925511</v>
      </c>
      <c r="V464" s="19">
        <f t="shared" si="101"/>
        <v>-86943.448859596901</v>
      </c>
      <c r="W464" s="14">
        <v>462</v>
      </c>
      <c r="X464" s="15">
        <f t="shared" si="99"/>
        <v>18</v>
      </c>
      <c r="Y464" s="31"/>
    </row>
    <row r="465" spans="14:25" x14ac:dyDescent="0.25">
      <c r="N465" s="19">
        <f t="shared" si="95"/>
        <v>386943.44885959831</v>
      </c>
      <c r="O465" s="19">
        <f>IF(N465&gt;0,N465*Mortgage!$B$4/26,0)</f>
        <v>744.12201703768915</v>
      </c>
      <c r="P465" s="19">
        <f>IF(O465&gt;0,Mortgage!$B$38-O465,0)</f>
        <v>-1.1892815281670437</v>
      </c>
      <c r="Q465" s="20">
        <f>IF(P465&gt;0,IF(Mortgage!$G$2 = "n", 0,Mortgage!$G$4-Mortgage!$B$38),0)</f>
        <v>0</v>
      </c>
      <c r="R465" s="20">
        <f t="shared" si="96"/>
        <v>742.9327355095221</v>
      </c>
      <c r="S465" s="20">
        <f t="shared" si="97"/>
        <v>-1.1892815281670437</v>
      </c>
      <c r="T465" s="19">
        <f t="shared" si="98"/>
        <v>386944.63814112649</v>
      </c>
      <c r="U465" s="19">
        <f t="shared" si="100"/>
        <v>330624.9879425487</v>
      </c>
      <c r="V465" s="19">
        <f t="shared" si="101"/>
        <v>-86944.638141125062</v>
      </c>
      <c r="W465" s="14">
        <v>463</v>
      </c>
      <c r="X465" s="15">
        <f t="shared" si="99"/>
        <v>18</v>
      </c>
      <c r="Y465" s="31"/>
    </row>
    <row r="466" spans="14:25" x14ac:dyDescent="0.25">
      <c r="N466" s="19">
        <f t="shared" si="95"/>
        <v>386944.63814112649</v>
      </c>
      <c r="O466" s="19">
        <f>IF(N466&gt;0,N466*Mortgage!$B$4/26,0)</f>
        <v>744.12430411755099</v>
      </c>
      <c r="P466" s="19">
        <f>IF(O466&gt;0,Mortgage!$B$38-O466,0)</f>
        <v>-1.1915686080288879</v>
      </c>
      <c r="Q466" s="20">
        <f>IF(P466&gt;0,IF(Mortgage!$G$2 = "n", 0,Mortgage!$G$4-Mortgage!$B$38),0)</f>
        <v>0</v>
      </c>
      <c r="R466" s="20">
        <f t="shared" si="96"/>
        <v>742.9327355095221</v>
      </c>
      <c r="S466" s="20">
        <f t="shared" si="97"/>
        <v>-1.1915686080288879</v>
      </c>
      <c r="T466" s="19">
        <f t="shared" si="98"/>
        <v>386945.82970973453</v>
      </c>
      <c r="U466" s="19">
        <f t="shared" si="100"/>
        <v>331369.11224666628</v>
      </c>
      <c r="V466" s="19">
        <f t="shared" si="101"/>
        <v>-86945.829709733094</v>
      </c>
      <c r="W466" s="14">
        <v>464</v>
      </c>
      <c r="X466" s="15">
        <f t="shared" si="99"/>
        <v>18</v>
      </c>
      <c r="Y466" s="31"/>
    </row>
    <row r="467" spans="14:25" x14ac:dyDescent="0.25">
      <c r="N467" s="19">
        <f t="shared" si="95"/>
        <v>386945.82970973453</v>
      </c>
      <c r="O467" s="19">
        <f>IF(N467&gt;0,N467*Mortgage!$B$4/26,0)</f>
        <v>744.12659559564338</v>
      </c>
      <c r="P467" s="19">
        <f>IF(O467&gt;0,Mortgage!$B$38-O467,0)</f>
        <v>-1.1938600861212763</v>
      </c>
      <c r="Q467" s="20">
        <f>IF(P467&gt;0,IF(Mortgage!$G$2 = "n", 0,Mortgage!$G$4-Mortgage!$B$38),0)</f>
        <v>0</v>
      </c>
      <c r="R467" s="20">
        <f t="shared" si="96"/>
        <v>742.9327355095221</v>
      </c>
      <c r="S467" s="20">
        <f t="shared" si="97"/>
        <v>-1.1938600861212763</v>
      </c>
      <c r="T467" s="19">
        <f t="shared" si="98"/>
        <v>386947.02356982068</v>
      </c>
      <c r="U467" s="19">
        <f t="shared" si="100"/>
        <v>332113.2388422619</v>
      </c>
      <c r="V467" s="19">
        <f t="shared" si="101"/>
        <v>-86947.023569819212</v>
      </c>
      <c r="W467" s="14">
        <v>465</v>
      </c>
      <c r="X467" s="15">
        <f t="shared" si="99"/>
        <v>18</v>
      </c>
      <c r="Y467" s="31"/>
    </row>
    <row r="468" spans="14:25" x14ac:dyDescent="0.25">
      <c r="N468" s="19">
        <f t="shared" si="95"/>
        <v>386947.02356982068</v>
      </c>
      <c r="O468" s="19">
        <f>IF(N468&gt;0,N468*Mortgage!$B$4/26,0)</f>
        <v>744.12889148042439</v>
      </c>
      <c r="P468" s="19">
        <f>IF(O468&gt;0,Mortgage!$B$38-O468,0)</f>
        <v>-1.1961559709022822</v>
      </c>
      <c r="Q468" s="20">
        <f>IF(P468&gt;0,IF(Mortgage!$G$2 = "n", 0,Mortgage!$G$4-Mortgage!$B$38),0)</f>
        <v>0</v>
      </c>
      <c r="R468" s="20">
        <f t="shared" si="96"/>
        <v>742.9327355095221</v>
      </c>
      <c r="S468" s="20">
        <f t="shared" si="97"/>
        <v>-1.1961559709022822</v>
      </c>
      <c r="T468" s="19">
        <f t="shared" si="98"/>
        <v>386948.2197257916</v>
      </c>
      <c r="U468" s="19">
        <f t="shared" si="100"/>
        <v>332857.36773374234</v>
      </c>
      <c r="V468" s="19">
        <f t="shared" si="101"/>
        <v>-86948.219725790113</v>
      </c>
      <c r="W468" s="14">
        <v>466</v>
      </c>
      <c r="X468" s="15">
        <f t="shared" si="99"/>
        <v>18</v>
      </c>
      <c r="Y468" s="31"/>
    </row>
    <row r="469" spans="14:25" x14ac:dyDescent="0.25">
      <c r="N469" s="19">
        <f t="shared" si="95"/>
        <v>386948.2197257916</v>
      </c>
      <c r="O469" s="19">
        <f>IF(N469&gt;0,N469*Mortgage!$B$4/26,0)</f>
        <v>744.13119178036857</v>
      </c>
      <c r="P469" s="19">
        <f>IF(O469&gt;0,Mortgage!$B$38-O469,0)</f>
        <v>-1.1984562708464637</v>
      </c>
      <c r="Q469" s="20">
        <f>IF(P469&gt;0,IF(Mortgage!$G$2 = "n", 0,Mortgage!$G$4-Mortgage!$B$38),0)</f>
        <v>0</v>
      </c>
      <c r="R469" s="20">
        <f t="shared" si="96"/>
        <v>742.9327355095221</v>
      </c>
      <c r="S469" s="20">
        <f t="shared" si="97"/>
        <v>-1.1984562708464637</v>
      </c>
      <c r="T469" s="19">
        <f t="shared" si="98"/>
        <v>386949.41818206245</v>
      </c>
      <c r="U469" s="19">
        <f t="shared" si="100"/>
        <v>333601.49892552273</v>
      </c>
      <c r="V469" s="19">
        <f t="shared" si="101"/>
        <v>-86949.418182060967</v>
      </c>
      <c r="W469" s="14">
        <v>467</v>
      </c>
      <c r="X469" s="15">
        <f t="shared" si="99"/>
        <v>18</v>
      </c>
      <c r="Y469" s="31"/>
    </row>
    <row r="470" spans="14:25" x14ac:dyDescent="0.25">
      <c r="N470" s="19">
        <f t="shared" si="95"/>
        <v>386949.41818206245</v>
      </c>
      <c r="O470" s="19">
        <f>IF(N470&gt;0,N470*Mortgage!$B$4/26,0)</f>
        <v>744.13349650396617</v>
      </c>
      <c r="P470" s="19">
        <f>IF(O470&gt;0,Mortgage!$B$38-O470,0)</f>
        <v>-1.2007609944440674</v>
      </c>
      <c r="Q470" s="20">
        <f>IF(P470&gt;0,IF(Mortgage!$G$2 = "n", 0,Mortgage!$G$4-Mortgage!$B$38),0)</f>
        <v>0</v>
      </c>
      <c r="R470" s="20">
        <f t="shared" si="96"/>
        <v>742.9327355095221</v>
      </c>
      <c r="S470" s="20">
        <f t="shared" si="97"/>
        <v>-1.2007609944440674</v>
      </c>
      <c r="T470" s="19">
        <f t="shared" si="98"/>
        <v>386950.61894305691</v>
      </c>
      <c r="U470" s="19">
        <f t="shared" si="100"/>
        <v>334345.63242202671</v>
      </c>
      <c r="V470" s="19">
        <f t="shared" si="101"/>
        <v>-86950.618943055408</v>
      </c>
      <c r="W470" s="14">
        <v>468</v>
      </c>
      <c r="X470" s="15">
        <f t="shared" si="99"/>
        <v>18</v>
      </c>
      <c r="Y470" s="31"/>
    </row>
    <row r="471" spans="14:25" x14ac:dyDescent="0.25">
      <c r="N471" s="19">
        <f t="shared" si="95"/>
        <v>386950.61894305691</v>
      </c>
      <c r="O471" s="19">
        <f>IF(N471&gt;0,N471*Mortgage!$B$4/26,0)</f>
        <v>744.13580565972484</v>
      </c>
      <c r="P471" s="19">
        <f>IF(O471&gt;0,Mortgage!$B$38-O471,0)</f>
        <v>-1.2030701502027341</v>
      </c>
      <c r="Q471" s="20">
        <f>IF(P471&gt;0,IF(Mortgage!$G$2 = "n", 0,Mortgage!$G$4-Mortgage!$B$38),0)</f>
        <v>0</v>
      </c>
      <c r="R471" s="20">
        <f t="shared" si="96"/>
        <v>742.9327355095221</v>
      </c>
      <c r="S471" s="20">
        <f t="shared" si="97"/>
        <v>-1.2030701502027341</v>
      </c>
      <c r="T471" s="19">
        <f t="shared" si="98"/>
        <v>386951.82201320713</v>
      </c>
      <c r="U471" s="19">
        <f t="shared" si="100"/>
        <v>335089.76822768647</v>
      </c>
      <c r="V471" s="19">
        <f t="shared" si="101"/>
        <v>-86951.822013205616</v>
      </c>
      <c r="W471" s="14">
        <v>469</v>
      </c>
      <c r="X471" s="15">
        <f t="shared" si="99"/>
        <v>19</v>
      </c>
      <c r="Y471" s="30"/>
    </row>
    <row r="472" spans="14:25" x14ac:dyDescent="0.25">
      <c r="N472" s="19">
        <f t="shared" si="95"/>
        <v>386951.82201320713</v>
      </c>
      <c r="O472" s="19">
        <f>IF(N472&gt;0,N472*Mortgage!$B$4/26,0)</f>
        <v>744.13811925616756</v>
      </c>
      <c r="P472" s="19">
        <f>IF(O472&gt;0,Mortgage!$B$38-O472,0)</f>
        <v>-1.2053837466454524</v>
      </c>
      <c r="Q472" s="20">
        <f>IF(P472&gt;0,IF(Mortgage!$G$2 = "n", 0,Mortgage!$G$4-Mortgage!$B$38),0)</f>
        <v>0</v>
      </c>
      <c r="R472" s="20">
        <f t="shared" si="96"/>
        <v>742.9327355095221</v>
      </c>
      <c r="S472" s="20">
        <f t="shared" si="97"/>
        <v>-1.2053837466454524</v>
      </c>
      <c r="T472" s="19">
        <f t="shared" si="98"/>
        <v>386953.02739695378</v>
      </c>
      <c r="U472" s="19">
        <f t="shared" si="100"/>
        <v>335833.90634694265</v>
      </c>
      <c r="V472" s="19">
        <f t="shared" si="101"/>
        <v>-86953.027396952268</v>
      </c>
      <c r="W472" s="14">
        <v>470</v>
      </c>
      <c r="X472" s="15">
        <f t="shared" si="99"/>
        <v>19</v>
      </c>
      <c r="Y472" s="30"/>
    </row>
    <row r="473" spans="14:25" x14ac:dyDescent="0.25">
      <c r="N473" s="19">
        <f t="shared" si="95"/>
        <v>386953.02739695378</v>
      </c>
      <c r="O473" s="19">
        <f>IF(N473&gt;0,N473*Mortgage!$B$4/26,0)</f>
        <v>744.14043730183414</v>
      </c>
      <c r="P473" s="19">
        <f>IF(O473&gt;0,Mortgage!$B$38-O473,0)</f>
        <v>-1.2077017923120366</v>
      </c>
      <c r="Q473" s="20">
        <f>IF(P473&gt;0,IF(Mortgage!$G$2 = "n", 0,Mortgage!$G$4-Mortgage!$B$38),0)</f>
        <v>0</v>
      </c>
      <c r="R473" s="20">
        <f t="shared" si="96"/>
        <v>742.9327355095221</v>
      </c>
      <c r="S473" s="20">
        <f t="shared" si="97"/>
        <v>-1.2077017923120366</v>
      </c>
      <c r="T473" s="19">
        <f t="shared" si="98"/>
        <v>386954.23509874608</v>
      </c>
      <c r="U473" s="19">
        <f t="shared" si="100"/>
        <v>336578.04678424448</v>
      </c>
      <c r="V473" s="19">
        <f t="shared" si="101"/>
        <v>-86954.235098744583</v>
      </c>
      <c r="W473" s="14">
        <v>471</v>
      </c>
      <c r="X473" s="15">
        <f t="shared" si="99"/>
        <v>19</v>
      </c>
      <c r="Y473" s="30"/>
    </row>
    <row r="474" spans="14:25" x14ac:dyDescent="0.25">
      <c r="N474" s="19">
        <f t="shared" si="95"/>
        <v>386954.23509874608</v>
      </c>
      <c r="O474" s="19">
        <f>IF(N474&gt;0,N474*Mortgage!$B$4/26,0)</f>
        <v>744.14275980528089</v>
      </c>
      <c r="P474" s="19">
        <f>IF(O474&gt;0,Mortgage!$B$38-O474,0)</f>
        <v>-1.2100242957587852</v>
      </c>
      <c r="Q474" s="20">
        <f>IF(P474&gt;0,IF(Mortgage!$G$2 = "n", 0,Mortgage!$G$4-Mortgage!$B$38),0)</f>
        <v>0</v>
      </c>
      <c r="R474" s="20">
        <f t="shared" si="96"/>
        <v>742.9327355095221</v>
      </c>
      <c r="S474" s="20">
        <f t="shared" si="97"/>
        <v>-1.2100242957587852</v>
      </c>
      <c r="T474" s="19">
        <f t="shared" si="98"/>
        <v>386955.44512304186</v>
      </c>
      <c r="U474" s="19">
        <f t="shared" si="100"/>
        <v>337322.18954404973</v>
      </c>
      <c r="V474" s="19">
        <f t="shared" si="101"/>
        <v>-86955.445123040336</v>
      </c>
      <c r="W474" s="14">
        <v>472</v>
      </c>
      <c r="X474" s="15">
        <f t="shared" si="99"/>
        <v>19</v>
      </c>
      <c r="Y474" s="30"/>
    </row>
    <row r="475" spans="14:25" x14ac:dyDescent="0.25">
      <c r="N475" s="19">
        <f t="shared" si="95"/>
        <v>386955.44512304186</v>
      </c>
      <c r="O475" s="19">
        <f>IF(N475&gt;0,N475*Mortgage!$B$4/26,0)</f>
        <v>744.14508677508047</v>
      </c>
      <c r="P475" s="19">
        <f>IF(O475&gt;0,Mortgage!$B$38-O475,0)</f>
        <v>-1.2123512655583681</v>
      </c>
      <c r="Q475" s="20">
        <f>IF(P475&gt;0,IF(Mortgage!$G$2 = "n", 0,Mortgage!$G$4-Mortgage!$B$38),0)</f>
        <v>0</v>
      </c>
      <c r="R475" s="20">
        <f t="shared" si="96"/>
        <v>742.9327355095221</v>
      </c>
      <c r="S475" s="20">
        <f t="shared" si="97"/>
        <v>-1.2123512655583681</v>
      </c>
      <c r="T475" s="19">
        <f t="shared" si="98"/>
        <v>386956.6574743074</v>
      </c>
      <c r="U475" s="19">
        <f t="shared" si="100"/>
        <v>338066.3346308248</v>
      </c>
      <c r="V475" s="19">
        <f t="shared" si="101"/>
        <v>-86956.657474305888</v>
      </c>
      <c r="W475" s="14">
        <v>473</v>
      </c>
      <c r="X475" s="15">
        <f t="shared" si="99"/>
        <v>19</v>
      </c>
      <c r="Y475" s="30"/>
    </row>
    <row r="476" spans="14:25" x14ac:dyDescent="0.25">
      <c r="N476" s="19">
        <f t="shared" si="95"/>
        <v>386956.6574743074</v>
      </c>
      <c r="O476" s="19">
        <f>IF(N476&gt;0,N476*Mortgage!$B$4/26,0)</f>
        <v>744.14741821982193</v>
      </c>
      <c r="P476" s="19">
        <f>IF(O476&gt;0,Mortgage!$B$38-O476,0)</f>
        <v>-1.2146827102998259</v>
      </c>
      <c r="Q476" s="20">
        <f>IF(P476&gt;0,IF(Mortgage!$G$2 = "n", 0,Mortgage!$G$4-Mortgage!$B$38),0)</f>
        <v>0</v>
      </c>
      <c r="R476" s="20">
        <f t="shared" si="96"/>
        <v>742.9327355095221</v>
      </c>
      <c r="S476" s="20">
        <f t="shared" si="97"/>
        <v>-1.2146827102998259</v>
      </c>
      <c r="T476" s="19">
        <f t="shared" si="98"/>
        <v>386957.8721570177</v>
      </c>
      <c r="U476" s="19">
        <f t="shared" si="100"/>
        <v>338810.48204904463</v>
      </c>
      <c r="V476" s="19">
        <f t="shared" si="101"/>
        <v>-86957.872157016187</v>
      </c>
      <c r="W476" s="14">
        <v>474</v>
      </c>
      <c r="X476" s="15">
        <f t="shared" si="99"/>
        <v>19</v>
      </c>
      <c r="Y476" s="30"/>
    </row>
    <row r="477" spans="14:25" x14ac:dyDescent="0.25">
      <c r="N477" s="19">
        <f t="shared" si="95"/>
        <v>386957.8721570177</v>
      </c>
      <c r="O477" s="19">
        <f>IF(N477&gt;0,N477*Mortgage!$B$4/26,0)</f>
        <v>744.14975414811101</v>
      </c>
      <c r="P477" s="19">
        <f>IF(O477&gt;0,Mortgage!$B$38-O477,0)</f>
        <v>-1.217018638588911</v>
      </c>
      <c r="Q477" s="20">
        <f>IF(P477&gt;0,IF(Mortgage!$G$2 = "n", 0,Mortgage!$G$4-Mortgage!$B$38),0)</f>
        <v>0</v>
      </c>
      <c r="R477" s="20">
        <f t="shared" si="96"/>
        <v>742.9327355095221</v>
      </c>
      <c r="S477" s="20">
        <f t="shared" si="97"/>
        <v>-1.217018638588911</v>
      </c>
      <c r="T477" s="19">
        <f t="shared" si="98"/>
        <v>386959.08917565626</v>
      </c>
      <c r="U477" s="19">
        <f t="shared" si="100"/>
        <v>339554.63180319272</v>
      </c>
      <c r="V477" s="19">
        <f t="shared" si="101"/>
        <v>-86959.089175654779</v>
      </c>
      <c r="W477" s="14">
        <v>475</v>
      </c>
      <c r="X477" s="15">
        <f t="shared" si="99"/>
        <v>19</v>
      </c>
      <c r="Y477" s="30"/>
    </row>
    <row r="478" spans="14:25" x14ac:dyDescent="0.25">
      <c r="N478" s="19">
        <f t="shared" si="95"/>
        <v>386959.08917565626</v>
      </c>
      <c r="O478" s="19">
        <f>IF(N478&gt;0,N478*Mortgage!$B$4/26,0)</f>
        <v>744.15209456856974</v>
      </c>
      <c r="P478" s="19">
        <f>IF(O478&gt;0,Mortgage!$B$38-O478,0)</f>
        <v>-1.2193590590476333</v>
      </c>
      <c r="Q478" s="20">
        <f>IF(P478&gt;0,IF(Mortgage!$G$2 = "n", 0,Mortgage!$G$4-Mortgage!$B$38),0)</f>
        <v>0</v>
      </c>
      <c r="R478" s="20">
        <f t="shared" si="96"/>
        <v>742.9327355095221</v>
      </c>
      <c r="S478" s="20">
        <f t="shared" si="97"/>
        <v>-1.2193590590476333</v>
      </c>
      <c r="T478" s="19">
        <f t="shared" si="98"/>
        <v>386960.30853471532</v>
      </c>
      <c r="U478" s="19">
        <f t="shared" si="100"/>
        <v>340298.78389776131</v>
      </c>
      <c r="V478" s="19">
        <f t="shared" si="101"/>
        <v>-86960.308534713826</v>
      </c>
      <c r="W478" s="14">
        <v>476</v>
      </c>
      <c r="X478" s="15">
        <f t="shared" si="99"/>
        <v>19</v>
      </c>
      <c r="Y478" s="30"/>
    </row>
    <row r="479" spans="14:25" x14ac:dyDescent="0.25">
      <c r="N479" s="19">
        <f t="shared" si="95"/>
        <v>386960.30853471532</v>
      </c>
      <c r="O479" s="19">
        <f>IF(N479&gt;0,N479*Mortgage!$B$4/26,0)</f>
        <v>744.15443948983727</v>
      </c>
      <c r="P479" s="19">
        <f>IF(O479&gt;0,Mortgage!$B$38-O479,0)</f>
        <v>-1.2217039803151692</v>
      </c>
      <c r="Q479" s="20">
        <f>IF(P479&gt;0,IF(Mortgage!$G$2 = "n", 0,Mortgage!$G$4-Mortgage!$B$38),0)</f>
        <v>0</v>
      </c>
      <c r="R479" s="20">
        <f t="shared" si="96"/>
        <v>742.9327355095221</v>
      </c>
      <c r="S479" s="20">
        <f t="shared" si="97"/>
        <v>-1.2217039803151692</v>
      </c>
      <c r="T479" s="19">
        <f t="shared" si="98"/>
        <v>386961.53023869562</v>
      </c>
      <c r="U479" s="19">
        <f t="shared" si="100"/>
        <v>341042.93833725114</v>
      </c>
      <c r="V479" s="19">
        <f t="shared" si="101"/>
        <v>-86961.530238694148</v>
      </c>
      <c r="W479" s="14">
        <v>477</v>
      </c>
      <c r="X479" s="15">
        <f t="shared" si="99"/>
        <v>19</v>
      </c>
      <c r="Y479" s="30"/>
    </row>
    <row r="480" spans="14:25" x14ac:dyDescent="0.25">
      <c r="N480" s="19">
        <f t="shared" si="95"/>
        <v>386961.53023869562</v>
      </c>
      <c r="O480" s="19">
        <f>IF(N480&gt;0,N480*Mortgage!$B$4/26,0)</f>
        <v>744.15678892056849</v>
      </c>
      <c r="P480" s="19">
        <f>IF(O480&gt;0,Mortgage!$B$38-O480,0)</f>
        <v>-1.2240534110463841</v>
      </c>
      <c r="Q480" s="20">
        <f>IF(P480&gt;0,IF(Mortgage!$G$2 = "n", 0,Mortgage!$G$4-Mortgage!$B$38),0)</f>
        <v>0</v>
      </c>
      <c r="R480" s="20">
        <f t="shared" si="96"/>
        <v>742.9327355095221</v>
      </c>
      <c r="S480" s="20">
        <f t="shared" si="97"/>
        <v>-1.2240534110463841</v>
      </c>
      <c r="T480" s="19">
        <f t="shared" si="98"/>
        <v>386962.75429210666</v>
      </c>
      <c r="U480" s="19">
        <f t="shared" si="100"/>
        <v>341787.09512617171</v>
      </c>
      <c r="V480" s="19">
        <f t="shared" si="101"/>
        <v>-86962.754292105194</v>
      </c>
      <c r="W480" s="14">
        <v>478</v>
      </c>
      <c r="X480" s="15">
        <f t="shared" si="99"/>
        <v>19</v>
      </c>
      <c r="Y480" s="30"/>
    </row>
    <row r="481" spans="14:25" x14ac:dyDescent="0.25">
      <c r="N481" s="19">
        <f t="shared" si="95"/>
        <v>386962.75429210666</v>
      </c>
      <c r="O481" s="19">
        <f>IF(N481&gt;0,N481*Mortgage!$B$4/26,0)</f>
        <v>744.15914286943598</v>
      </c>
      <c r="P481" s="19">
        <f>IF(O481&gt;0,Mortgage!$B$38-O481,0)</f>
        <v>-1.2264073599138783</v>
      </c>
      <c r="Q481" s="20">
        <f>IF(P481&gt;0,IF(Mortgage!$G$2 = "n", 0,Mortgage!$G$4-Mortgage!$B$38),0)</f>
        <v>0</v>
      </c>
      <c r="R481" s="20">
        <f t="shared" si="96"/>
        <v>742.9327355095221</v>
      </c>
      <c r="S481" s="20">
        <f t="shared" si="97"/>
        <v>-1.2264073599138783</v>
      </c>
      <c r="T481" s="19">
        <f t="shared" si="98"/>
        <v>386963.9806994666</v>
      </c>
      <c r="U481" s="19">
        <f t="shared" si="100"/>
        <v>342531.25426904112</v>
      </c>
      <c r="V481" s="19">
        <f t="shared" si="101"/>
        <v>-86963.980699465101</v>
      </c>
      <c r="W481" s="14">
        <v>479</v>
      </c>
      <c r="X481" s="15">
        <f t="shared" si="99"/>
        <v>19</v>
      </c>
      <c r="Y481" s="30"/>
    </row>
    <row r="482" spans="14:25" x14ac:dyDescent="0.25">
      <c r="N482" s="19">
        <f t="shared" si="95"/>
        <v>386963.9806994666</v>
      </c>
      <c r="O482" s="19">
        <f>IF(N482&gt;0,N482*Mortgage!$B$4/26,0)</f>
        <v>744.16150134512816</v>
      </c>
      <c r="P482" s="19">
        <f>IF(O482&gt;0,Mortgage!$B$38-O482,0)</f>
        <v>-1.2287658356060547</v>
      </c>
      <c r="Q482" s="20">
        <f>IF(P482&gt;0,IF(Mortgage!$G$2 = "n", 0,Mortgage!$G$4-Mortgage!$B$38),0)</f>
        <v>0</v>
      </c>
      <c r="R482" s="20">
        <f t="shared" si="96"/>
        <v>742.9327355095221</v>
      </c>
      <c r="S482" s="20">
        <f t="shared" si="97"/>
        <v>-1.2287658356060547</v>
      </c>
      <c r="T482" s="19">
        <f t="shared" si="98"/>
        <v>386965.20946530218</v>
      </c>
      <c r="U482" s="19">
        <f t="shared" si="100"/>
        <v>343275.41577038623</v>
      </c>
      <c r="V482" s="19">
        <f t="shared" si="101"/>
        <v>-86965.209465300708</v>
      </c>
      <c r="W482" s="14">
        <v>480</v>
      </c>
      <c r="X482" s="15">
        <f t="shared" si="99"/>
        <v>19</v>
      </c>
      <c r="Y482" s="30"/>
    </row>
    <row r="483" spans="14:25" x14ac:dyDescent="0.25">
      <c r="N483" s="19">
        <f t="shared" si="95"/>
        <v>386965.20946530218</v>
      </c>
      <c r="O483" s="19">
        <f>IF(N483&gt;0,N483*Mortgage!$B$4/26,0)</f>
        <v>744.16386435635036</v>
      </c>
      <c r="P483" s="19">
        <f>IF(O483&gt;0,Mortgage!$B$38-O483,0)</f>
        <v>-1.2311288468282555</v>
      </c>
      <c r="Q483" s="20">
        <f>IF(P483&gt;0,IF(Mortgage!$G$2 = "n", 0,Mortgage!$G$4-Mortgage!$B$38),0)</f>
        <v>0</v>
      </c>
      <c r="R483" s="20">
        <f t="shared" si="96"/>
        <v>742.9327355095221</v>
      </c>
      <c r="S483" s="20">
        <f t="shared" si="97"/>
        <v>-1.2311288468282555</v>
      </c>
      <c r="T483" s="19">
        <f t="shared" si="98"/>
        <v>386966.440594149</v>
      </c>
      <c r="U483" s="19">
        <f t="shared" si="100"/>
        <v>344019.57963474258</v>
      </c>
      <c r="V483" s="19">
        <f t="shared" si="101"/>
        <v>-86966.440594147542</v>
      </c>
      <c r="W483" s="14">
        <v>481</v>
      </c>
      <c r="X483" s="15">
        <f t="shared" si="99"/>
        <v>19</v>
      </c>
      <c r="Y483" s="30"/>
    </row>
    <row r="484" spans="14:25" x14ac:dyDescent="0.25">
      <c r="N484" s="19">
        <f t="shared" si="95"/>
        <v>386966.440594149</v>
      </c>
      <c r="O484" s="19">
        <f>IF(N484&gt;0,N484*Mortgage!$B$4/26,0)</f>
        <v>744.16623191182509</v>
      </c>
      <c r="P484" s="19">
        <f>IF(O484&gt;0,Mortgage!$B$38-O484,0)</f>
        <v>-1.2334964023029897</v>
      </c>
      <c r="Q484" s="20">
        <f>IF(P484&gt;0,IF(Mortgage!$G$2 = "n", 0,Mortgage!$G$4-Mortgage!$B$38),0)</f>
        <v>0</v>
      </c>
      <c r="R484" s="20">
        <f t="shared" si="96"/>
        <v>742.9327355095221</v>
      </c>
      <c r="S484" s="20">
        <f t="shared" si="97"/>
        <v>-1.2334964023029897</v>
      </c>
      <c r="T484" s="19">
        <f t="shared" si="98"/>
        <v>386967.67409055133</v>
      </c>
      <c r="U484" s="19">
        <f t="shared" si="100"/>
        <v>344763.74586665438</v>
      </c>
      <c r="V484" s="19">
        <f t="shared" si="101"/>
        <v>-86967.674090549845</v>
      </c>
      <c r="W484" s="14">
        <v>482</v>
      </c>
      <c r="X484" s="15">
        <f t="shared" si="99"/>
        <v>19</v>
      </c>
      <c r="Y484" s="31"/>
    </row>
    <row r="485" spans="14:25" x14ac:dyDescent="0.25">
      <c r="N485" s="19">
        <f t="shared" si="95"/>
        <v>386967.67409055133</v>
      </c>
      <c r="O485" s="19">
        <f>IF(N485&gt;0,N485*Mortgage!$B$4/26,0)</f>
        <v>744.16860402029113</v>
      </c>
      <c r="P485" s="19">
        <f>IF(O485&gt;0,Mortgage!$B$38-O485,0)</f>
        <v>-1.2358685107690235</v>
      </c>
      <c r="Q485" s="20">
        <f>IF(P485&gt;0,IF(Mortgage!$G$2 = "n", 0,Mortgage!$G$4-Mortgage!$B$38),0)</f>
        <v>0</v>
      </c>
      <c r="R485" s="20">
        <f t="shared" si="96"/>
        <v>742.9327355095221</v>
      </c>
      <c r="S485" s="20">
        <f t="shared" si="97"/>
        <v>-1.2358685107690235</v>
      </c>
      <c r="T485" s="19">
        <f t="shared" si="98"/>
        <v>386968.90995906212</v>
      </c>
      <c r="U485" s="19">
        <f t="shared" si="100"/>
        <v>345507.91447067464</v>
      </c>
      <c r="V485" s="19">
        <f t="shared" si="101"/>
        <v>-86968.90995906062</v>
      </c>
      <c r="W485" s="14">
        <v>483</v>
      </c>
      <c r="X485" s="15">
        <f t="shared" si="99"/>
        <v>19</v>
      </c>
      <c r="Y485" s="31"/>
    </row>
    <row r="486" spans="14:25" x14ac:dyDescent="0.25">
      <c r="N486" s="19">
        <f t="shared" si="95"/>
        <v>386968.90995906212</v>
      </c>
      <c r="O486" s="19">
        <f>IF(N486&gt;0,N486*Mortgage!$B$4/26,0)</f>
        <v>744.17098069050417</v>
      </c>
      <c r="P486" s="19">
        <f>IF(O486&gt;0,Mortgage!$B$38-O486,0)</f>
        <v>-1.2382451809820623</v>
      </c>
      <c r="Q486" s="20">
        <f>IF(P486&gt;0,IF(Mortgage!$G$2 = "n", 0,Mortgage!$G$4-Mortgage!$B$38),0)</f>
        <v>0</v>
      </c>
      <c r="R486" s="20">
        <f t="shared" si="96"/>
        <v>742.9327355095221</v>
      </c>
      <c r="S486" s="20">
        <f t="shared" si="97"/>
        <v>-1.2382451809820623</v>
      </c>
      <c r="T486" s="19">
        <f t="shared" si="98"/>
        <v>386970.1482042431</v>
      </c>
      <c r="U486" s="19">
        <f t="shared" si="100"/>
        <v>346252.08545136516</v>
      </c>
      <c r="V486" s="19">
        <f t="shared" si="101"/>
        <v>-86970.148204241603</v>
      </c>
      <c r="W486" s="14">
        <v>484</v>
      </c>
      <c r="X486" s="15">
        <f t="shared" si="99"/>
        <v>19</v>
      </c>
      <c r="Y486" s="31"/>
    </row>
    <row r="487" spans="14:25" x14ac:dyDescent="0.25">
      <c r="N487" s="19">
        <f t="shared" si="95"/>
        <v>386970.1482042431</v>
      </c>
      <c r="O487" s="19">
        <f>IF(N487&gt;0,N487*Mortgage!$B$4/26,0)</f>
        <v>744.17336193123674</v>
      </c>
      <c r="P487" s="19">
        <f>IF(O487&gt;0,Mortgage!$B$38-O487,0)</f>
        <v>-1.2406264217146372</v>
      </c>
      <c r="Q487" s="20">
        <f>IF(P487&gt;0,IF(Mortgage!$G$2 = "n", 0,Mortgage!$G$4-Mortgage!$B$38),0)</f>
        <v>0</v>
      </c>
      <c r="R487" s="20">
        <f t="shared" si="96"/>
        <v>742.9327355095221</v>
      </c>
      <c r="S487" s="20">
        <f t="shared" si="97"/>
        <v>-1.2406264217146372</v>
      </c>
      <c r="T487" s="19">
        <f t="shared" si="98"/>
        <v>386971.3888306648</v>
      </c>
      <c r="U487" s="19">
        <f t="shared" si="100"/>
        <v>346996.25881329639</v>
      </c>
      <c r="V487" s="19">
        <f t="shared" si="101"/>
        <v>-86971.388830663316</v>
      </c>
      <c r="W487" s="14">
        <v>485</v>
      </c>
      <c r="X487" s="15">
        <f t="shared" si="99"/>
        <v>19</v>
      </c>
      <c r="Y487" s="31"/>
    </row>
    <row r="488" spans="14:25" x14ac:dyDescent="0.25">
      <c r="N488" s="19">
        <f t="shared" si="95"/>
        <v>386971.3888306648</v>
      </c>
      <c r="O488" s="19">
        <f>IF(N488&gt;0,N488*Mortgage!$B$4/26,0)</f>
        <v>744.17574775127844</v>
      </c>
      <c r="P488" s="19">
        <f>IF(O488&gt;0,Mortgage!$B$38-O488,0)</f>
        <v>-1.2430122417563325</v>
      </c>
      <c r="Q488" s="20">
        <f>IF(P488&gt;0,IF(Mortgage!$G$2 = "n", 0,Mortgage!$G$4-Mortgage!$B$38),0)</f>
        <v>0</v>
      </c>
      <c r="R488" s="20">
        <f t="shared" si="96"/>
        <v>742.9327355095221</v>
      </c>
      <c r="S488" s="20">
        <f t="shared" si="97"/>
        <v>-1.2430122417563325</v>
      </c>
      <c r="T488" s="19">
        <f t="shared" si="98"/>
        <v>386972.63184290653</v>
      </c>
      <c r="U488" s="19">
        <f t="shared" si="100"/>
        <v>347740.43456104764</v>
      </c>
      <c r="V488" s="19">
        <f t="shared" si="101"/>
        <v>-86972.631842905073</v>
      </c>
      <c r="W488" s="14">
        <v>486</v>
      </c>
      <c r="X488" s="15">
        <f t="shared" si="99"/>
        <v>19</v>
      </c>
      <c r="Y488" s="31"/>
    </row>
    <row r="489" spans="14:25" x14ac:dyDescent="0.25">
      <c r="N489" s="19">
        <f t="shared" si="95"/>
        <v>386972.63184290653</v>
      </c>
      <c r="O489" s="19">
        <f>IF(N489&gt;0,N489*Mortgage!$B$4/26,0)</f>
        <v>744.17813815943566</v>
      </c>
      <c r="P489" s="19">
        <f>IF(O489&gt;0,Mortgage!$B$38-O489,0)</f>
        <v>-1.245402649913558</v>
      </c>
      <c r="Q489" s="20">
        <f>IF(P489&gt;0,IF(Mortgage!$G$2 = "n", 0,Mortgage!$G$4-Mortgage!$B$38),0)</f>
        <v>0</v>
      </c>
      <c r="R489" s="20">
        <f t="shared" si="96"/>
        <v>742.9327355095221</v>
      </c>
      <c r="S489" s="20">
        <f t="shared" si="97"/>
        <v>-1.245402649913558</v>
      </c>
      <c r="T489" s="19">
        <f t="shared" si="98"/>
        <v>386973.87724555645</v>
      </c>
      <c r="U489" s="19">
        <f t="shared" si="100"/>
        <v>348484.61269920709</v>
      </c>
      <c r="V489" s="19">
        <f t="shared" si="101"/>
        <v>-86973.877245554992</v>
      </c>
      <c r="W489" s="14">
        <v>487</v>
      </c>
      <c r="X489" s="15">
        <f t="shared" si="99"/>
        <v>19</v>
      </c>
      <c r="Y489" s="31"/>
    </row>
    <row r="490" spans="14:25" x14ac:dyDescent="0.25">
      <c r="N490" s="19">
        <f t="shared" si="95"/>
        <v>386973.87724555645</v>
      </c>
      <c r="O490" s="19">
        <f>IF(N490&gt;0,N490*Mortgage!$B$4/26,0)</f>
        <v>744.18053316453165</v>
      </c>
      <c r="P490" s="19">
        <f>IF(O490&gt;0,Mortgage!$B$38-O490,0)</f>
        <v>-1.2477976550095491</v>
      </c>
      <c r="Q490" s="20">
        <f>IF(P490&gt;0,IF(Mortgage!$G$2 = "n", 0,Mortgage!$G$4-Mortgage!$B$38),0)</f>
        <v>0</v>
      </c>
      <c r="R490" s="20">
        <f t="shared" si="96"/>
        <v>742.9327355095221</v>
      </c>
      <c r="S490" s="20">
        <f t="shared" si="97"/>
        <v>-1.2477976550095491</v>
      </c>
      <c r="T490" s="19">
        <f t="shared" si="98"/>
        <v>386975.12504321145</v>
      </c>
      <c r="U490" s="19">
        <f t="shared" si="100"/>
        <v>349228.79323237162</v>
      </c>
      <c r="V490" s="19">
        <f t="shared" si="101"/>
        <v>-86975.125043210006</v>
      </c>
      <c r="W490" s="14">
        <v>488</v>
      </c>
      <c r="X490" s="15">
        <f t="shared" si="99"/>
        <v>19</v>
      </c>
      <c r="Y490" s="31"/>
    </row>
    <row r="491" spans="14:25" x14ac:dyDescent="0.25">
      <c r="N491" s="19">
        <f t="shared" ref="N491:N554" si="102">T490</f>
        <v>386975.12504321145</v>
      </c>
      <c r="O491" s="19">
        <f>IF(N491&gt;0,N491*Mortgage!$B$4/26,0)</f>
        <v>744.18293277540658</v>
      </c>
      <c r="P491" s="19">
        <f>IF(O491&gt;0,Mortgage!$B$38-O491,0)</f>
        <v>-1.2501972658844807</v>
      </c>
      <c r="Q491" s="20">
        <f>IF(P491&gt;0,IF(Mortgage!$G$2 = "n", 0,Mortgage!$G$4-Mortgage!$B$38),0)</f>
        <v>0</v>
      </c>
      <c r="R491" s="20">
        <f t="shared" si="96"/>
        <v>742.9327355095221</v>
      </c>
      <c r="S491" s="20">
        <f t="shared" si="97"/>
        <v>-1.2501972658844807</v>
      </c>
      <c r="T491" s="19">
        <f t="shared" si="98"/>
        <v>386976.37524047733</v>
      </c>
      <c r="U491" s="19">
        <f t="shared" si="100"/>
        <v>349972.97616514703</v>
      </c>
      <c r="V491" s="19">
        <f t="shared" si="101"/>
        <v>-86976.375240475885</v>
      </c>
      <c r="W491" s="14">
        <v>489</v>
      </c>
      <c r="X491" s="15">
        <f t="shared" si="99"/>
        <v>19</v>
      </c>
      <c r="Y491" s="31"/>
    </row>
    <row r="492" spans="14:25" x14ac:dyDescent="0.25">
      <c r="N492" s="19">
        <f t="shared" si="102"/>
        <v>386976.37524047733</v>
      </c>
      <c r="O492" s="19">
        <f>IF(N492&gt;0,N492*Mortgage!$B$4/26,0)</f>
        <v>744.18533700091803</v>
      </c>
      <c r="P492" s="19">
        <f>IF(O492&gt;0,Mortgage!$B$38-O492,0)</f>
        <v>-1.2526014913959216</v>
      </c>
      <c r="Q492" s="20">
        <f>IF(P492&gt;0,IF(Mortgage!$G$2 = "n", 0,Mortgage!$G$4-Mortgage!$B$38),0)</f>
        <v>0</v>
      </c>
      <c r="R492" s="20">
        <f t="shared" si="96"/>
        <v>742.9327355095221</v>
      </c>
      <c r="S492" s="20">
        <f t="shared" si="97"/>
        <v>-1.2526014913959216</v>
      </c>
      <c r="T492" s="19">
        <f t="shared" si="98"/>
        <v>386977.62784196873</v>
      </c>
      <c r="U492" s="19">
        <f t="shared" si="100"/>
        <v>350717.16150214797</v>
      </c>
      <c r="V492" s="19">
        <f t="shared" si="101"/>
        <v>-86977.627841967274</v>
      </c>
      <c r="W492" s="14">
        <v>490</v>
      </c>
      <c r="X492" s="15">
        <f t="shared" si="99"/>
        <v>19</v>
      </c>
      <c r="Y492" s="31"/>
    </row>
    <row r="493" spans="14:25" x14ac:dyDescent="0.25">
      <c r="N493" s="19">
        <f t="shared" si="102"/>
        <v>386977.62784196873</v>
      </c>
      <c r="O493" s="19">
        <f>IF(N493&gt;0,N493*Mortgage!$B$4/26,0)</f>
        <v>744.1877458499398</v>
      </c>
      <c r="P493" s="19">
        <f>IF(O493&gt;0,Mortgage!$B$38-O493,0)</f>
        <v>-1.255010340417698</v>
      </c>
      <c r="Q493" s="20">
        <f>IF(P493&gt;0,IF(Mortgage!$G$2 = "n", 0,Mortgage!$G$4-Mortgage!$B$38),0)</f>
        <v>0</v>
      </c>
      <c r="R493" s="20">
        <f t="shared" si="96"/>
        <v>742.9327355095221</v>
      </c>
      <c r="S493" s="20">
        <f t="shared" si="97"/>
        <v>-1.255010340417698</v>
      </c>
      <c r="T493" s="19">
        <f t="shared" si="98"/>
        <v>386978.88285230915</v>
      </c>
      <c r="U493" s="19">
        <f t="shared" si="100"/>
        <v>351461.34924799792</v>
      </c>
      <c r="V493" s="19">
        <f t="shared" si="101"/>
        <v>-86978.882852307695</v>
      </c>
      <c r="W493" s="14">
        <v>491</v>
      </c>
      <c r="X493" s="15">
        <f t="shared" si="99"/>
        <v>19</v>
      </c>
      <c r="Y493" s="31"/>
    </row>
    <row r="494" spans="14:25" x14ac:dyDescent="0.25">
      <c r="N494" s="19">
        <f t="shared" si="102"/>
        <v>386978.88285230915</v>
      </c>
      <c r="O494" s="19">
        <f>IF(N494&gt;0,N494*Mortgage!$B$4/26,0)</f>
        <v>744.19015933136382</v>
      </c>
      <c r="P494" s="19">
        <f>IF(O494&gt;0,Mortgage!$B$38-O494,0)</f>
        <v>-1.2574238218417122</v>
      </c>
      <c r="Q494" s="20">
        <f>IF(P494&gt;0,IF(Mortgage!$G$2 = "n", 0,Mortgage!$G$4-Mortgage!$B$38),0)</f>
        <v>0</v>
      </c>
      <c r="R494" s="20">
        <f t="shared" si="96"/>
        <v>742.9327355095221</v>
      </c>
      <c r="S494" s="20">
        <f t="shared" si="97"/>
        <v>-1.2574238218417122</v>
      </c>
      <c r="T494" s="19">
        <f t="shared" si="98"/>
        <v>386980.14027613099</v>
      </c>
      <c r="U494" s="19">
        <f t="shared" si="100"/>
        <v>352205.53940732928</v>
      </c>
      <c r="V494" s="19">
        <f t="shared" si="101"/>
        <v>-86980.140276129532</v>
      </c>
      <c r="W494" s="14">
        <v>492</v>
      </c>
      <c r="X494" s="15">
        <f t="shared" si="99"/>
        <v>19</v>
      </c>
      <c r="Y494" s="31"/>
    </row>
    <row r="495" spans="14:25" x14ac:dyDescent="0.25">
      <c r="N495" s="19">
        <f t="shared" si="102"/>
        <v>386980.14027613099</v>
      </c>
      <c r="O495" s="19">
        <f>IF(N495&gt;0,N495*Mortgage!$B$4/26,0)</f>
        <v>744.192577454098</v>
      </c>
      <c r="P495" s="19">
        <f>IF(O495&gt;0,Mortgage!$B$38-O495,0)</f>
        <v>-1.2598419445758964</v>
      </c>
      <c r="Q495" s="20">
        <f>IF(P495&gt;0,IF(Mortgage!$G$2 = "n", 0,Mortgage!$G$4-Mortgage!$B$38),0)</f>
        <v>0</v>
      </c>
      <c r="R495" s="20">
        <f t="shared" si="96"/>
        <v>742.9327355095221</v>
      </c>
      <c r="S495" s="20">
        <f t="shared" si="97"/>
        <v>-1.2598419445758964</v>
      </c>
      <c r="T495" s="19">
        <f t="shared" si="98"/>
        <v>386981.40011807554</v>
      </c>
      <c r="U495" s="19">
        <f t="shared" si="100"/>
        <v>352949.73198478337</v>
      </c>
      <c r="V495" s="19">
        <f t="shared" si="101"/>
        <v>-86981.400118074103</v>
      </c>
      <c r="W495" s="14">
        <v>493</v>
      </c>
      <c r="X495" s="15">
        <f t="shared" si="99"/>
        <v>19</v>
      </c>
      <c r="Y495" s="31"/>
    </row>
    <row r="496" spans="14:25" x14ac:dyDescent="0.25">
      <c r="N496" s="19">
        <f t="shared" si="102"/>
        <v>386981.40011807554</v>
      </c>
      <c r="O496" s="19">
        <f>IF(N496&gt;0,N496*Mortgage!$B$4/26,0)</f>
        <v>744.19500022706836</v>
      </c>
      <c r="P496" s="19">
        <f>IF(O496&gt;0,Mortgage!$B$38-O496,0)</f>
        <v>-1.2622647175462589</v>
      </c>
      <c r="Q496" s="20">
        <f>IF(P496&gt;0,IF(Mortgage!$G$2 = "n", 0,Mortgage!$G$4-Mortgage!$B$38),0)</f>
        <v>0</v>
      </c>
      <c r="R496" s="20">
        <f t="shared" si="96"/>
        <v>742.9327355095221</v>
      </c>
      <c r="S496" s="20">
        <f t="shared" si="97"/>
        <v>-1.2622647175462589</v>
      </c>
      <c r="T496" s="19">
        <f t="shared" si="98"/>
        <v>386982.66238279309</v>
      </c>
      <c r="U496" s="19">
        <f t="shared" si="100"/>
        <v>353693.92698501045</v>
      </c>
      <c r="V496" s="19">
        <f t="shared" si="101"/>
        <v>-86982.662382791648</v>
      </c>
      <c r="W496" s="14">
        <v>494</v>
      </c>
      <c r="X496" s="15">
        <f t="shared" si="99"/>
        <v>19</v>
      </c>
      <c r="Y496" s="31"/>
    </row>
    <row r="497" spans="14:25" x14ac:dyDescent="0.25">
      <c r="N497" s="19">
        <f t="shared" si="102"/>
        <v>386982.66238279309</v>
      </c>
      <c r="O497" s="19">
        <f>IF(N497&gt;0,N497*Mortgage!$B$4/26,0)</f>
        <v>744.19742765921751</v>
      </c>
      <c r="P497" s="19">
        <f>IF(O497&gt;0,Mortgage!$B$38-O497,0)</f>
        <v>-1.2646921496954064</v>
      </c>
      <c r="Q497" s="20">
        <f>IF(P497&gt;0,IF(Mortgage!$G$2 = "n", 0,Mortgage!$G$4-Mortgage!$B$38),0)</f>
        <v>0</v>
      </c>
      <c r="R497" s="20">
        <f t="shared" si="96"/>
        <v>742.9327355095221</v>
      </c>
      <c r="S497" s="20">
        <f t="shared" si="97"/>
        <v>-1.2646921496954064</v>
      </c>
      <c r="T497" s="19">
        <f t="shared" si="98"/>
        <v>386983.9270749428</v>
      </c>
      <c r="U497" s="19">
        <f t="shared" si="100"/>
        <v>354438.12441266968</v>
      </c>
      <c r="V497" s="19">
        <f t="shared" si="101"/>
        <v>-86983.927074941341</v>
      </c>
      <c r="W497" s="14">
        <v>495</v>
      </c>
      <c r="X497" s="15">
        <f t="shared" si="99"/>
        <v>20</v>
      </c>
      <c r="Y497" s="30"/>
    </row>
    <row r="498" spans="14:25" x14ac:dyDescent="0.25">
      <c r="N498" s="19">
        <f t="shared" si="102"/>
        <v>386983.9270749428</v>
      </c>
      <c r="O498" s="19">
        <f>IF(N498&gt;0,N498*Mortgage!$B$4/26,0)</f>
        <v>744.19985975950544</v>
      </c>
      <c r="P498" s="19">
        <f>IF(O498&gt;0,Mortgage!$B$38-O498,0)</f>
        <v>-1.2671242499833397</v>
      </c>
      <c r="Q498" s="20">
        <f>IF(P498&gt;0,IF(Mortgage!$G$2 = "n", 0,Mortgage!$G$4-Mortgage!$B$38),0)</f>
        <v>0</v>
      </c>
      <c r="R498" s="20">
        <f t="shared" si="96"/>
        <v>742.9327355095221</v>
      </c>
      <c r="S498" s="20">
        <f t="shared" si="97"/>
        <v>-1.2671242499833397</v>
      </c>
      <c r="T498" s="19">
        <f t="shared" si="98"/>
        <v>386985.1941991928</v>
      </c>
      <c r="U498" s="19">
        <f t="shared" si="100"/>
        <v>355182.32427242916</v>
      </c>
      <c r="V498" s="19">
        <f t="shared" si="101"/>
        <v>-86985.194199191319</v>
      </c>
      <c r="W498" s="14">
        <v>496</v>
      </c>
      <c r="X498" s="15">
        <f t="shared" si="99"/>
        <v>20</v>
      </c>
      <c r="Y498" s="30"/>
    </row>
    <row r="499" spans="14:25" x14ac:dyDescent="0.25">
      <c r="N499" s="19">
        <f t="shared" si="102"/>
        <v>386985.1941991928</v>
      </c>
      <c r="O499" s="19">
        <f>IF(N499&gt;0,N499*Mortgage!$B$4/26,0)</f>
        <v>744.20229653690933</v>
      </c>
      <c r="P499" s="19">
        <f>IF(O499&gt;0,Mortgage!$B$38-O499,0)</f>
        <v>-1.2695610273872262</v>
      </c>
      <c r="Q499" s="20">
        <f>IF(P499&gt;0,IF(Mortgage!$G$2 = "n", 0,Mortgage!$G$4-Mortgage!$B$38),0)</f>
        <v>0</v>
      </c>
      <c r="R499" s="20">
        <f t="shared" si="96"/>
        <v>742.9327355095221</v>
      </c>
      <c r="S499" s="20">
        <f t="shared" si="97"/>
        <v>-1.2695610273872262</v>
      </c>
      <c r="T499" s="19">
        <f t="shared" si="98"/>
        <v>386986.46376022021</v>
      </c>
      <c r="U499" s="19">
        <f t="shared" si="100"/>
        <v>355926.52656896604</v>
      </c>
      <c r="V499" s="19">
        <f t="shared" si="101"/>
        <v>-86986.463760218699</v>
      </c>
      <c r="W499" s="14">
        <v>497</v>
      </c>
      <c r="X499" s="15">
        <f t="shared" si="99"/>
        <v>20</v>
      </c>
      <c r="Y499" s="30"/>
    </row>
    <row r="500" spans="14:25" x14ac:dyDescent="0.25">
      <c r="N500" s="19">
        <f t="shared" si="102"/>
        <v>386986.46376022021</v>
      </c>
      <c r="O500" s="19">
        <f>IF(N500&gt;0,N500*Mortgage!$B$4/26,0)</f>
        <v>744.2047380004235</v>
      </c>
      <c r="P500" s="19">
        <f>IF(O500&gt;0,Mortgage!$B$38-O500,0)</f>
        <v>-1.2720024909014001</v>
      </c>
      <c r="Q500" s="20">
        <f>IF(P500&gt;0,IF(Mortgage!$G$2 = "n", 0,Mortgage!$G$4-Mortgage!$B$38),0)</f>
        <v>0</v>
      </c>
      <c r="R500" s="20">
        <f t="shared" si="96"/>
        <v>742.9327355095221</v>
      </c>
      <c r="S500" s="20">
        <f t="shared" si="97"/>
        <v>-1.2720024909014001</v>
      </c>
      <c r="T500" s="19">
        <f t="shared" si="98"/>
        <v>386987.73576271109</v>
      </c>
      <c r="U500" s="19">
        <f t="shared" si="100"/>
        <v>356670.73130696645</v>
      </c>
      <c r="V500" s="19">
        <f t="shared" si="101"/>
        <v>-86987.735762709606</v>
      </c>
      <c r="W500" s="14">
        <v>498</v>
      </c>
      <c r="X500" s="15">
        <f t="shared" si="99"/>
        <v>20</v>
      </c>
      <c r="Y500" s="30"/>
    </row>
    <row r="501" spans="14:25" x14ac:dyDescent="0.25">
      <c r="N501" s="19">
        <f t="shared" si="102"/>
        <v>386987.73576271109</v>
      </c>
      <c r="O501" s="19">
        <f>IF(N501&gt;0,N501*Mortgage!$B$4/26,0)</f>
        <v>744.20718415905981</v>
      </c>
      <c r="P501" s="19">
        <f>IF(O501&gt;0,Mortgage!$B$38-O501,0)</f>
        <v>-1.2744486495377032</v>
      </c>
      <c r="Q501" s="20">
        <f>IF(P501&gt;0,IF(Mortgage!$G$2 = "n", 0,Mortgage!$G$4-Mortgage!$B$38),0)</f>
        <v>0</v>
      </c>
      <c r="R501" s="20">
        <f t="shared" si="96"/>
        <v>742.9327355095221</v>
      </c>
      <c r="S501" s="20">
        <f t="shared" si="97"/>
        <v>-1.2744486495377032</v>
      </c>
      <c r="T501" s="19">
        <f t="shared" si="98"/>
        <v>386989.01021136064</v>
      </c>
      <c r="U501" s="19">
        <f t="shared" si="100"/>
        <v>357414.93849112553</v>
      </c>
      <c r="V501" s="19">
        <f t="shared" si="101"/>
        <v>-86989.010211359142</v>
      </c>
      <c r="W501" s="14">
        <v>499</v>
      </c>
      <c r="X501" s="15">
        <f t="shared" si="99"/>
        <v>20</v>
      </c>
      <c r="Y501" s="30"/>
    </row>
    <row r="502" spans="14:25" x14ac:dyDescent="0.25">
      <c r="N502" s="19">
        <f t="shared" si="102"/>
        <v>386989.01021136064</v>
      </c>
      <c r="O502" s="19">
        <f>IF(N502&gt;0,N502*Mortgage!$B$4/26,0)</f>
        <v>744.20963502184736</v>
      </c>
      <c r="P502" s="19">
        <f>IF(O502&gt;0,Mortgage!$B$38-O502,0)</f>
        <v>-1.276899512325258</v>
      </c>
      <c r="Q502" s="20">
        <f>IF(P502&gt;0,IF(Mortgage!$G$2 = "n", 0,Mortgage!$G$4-Mortgage!$B$38),0)</f>
        <v>0</v>
      </c>
      <c r="R502" s="20">
        <f t="shared" si="96"/>
        <v>742.9327355095221</v>
      </c>
      <c r="S502" s="20">
        <f t="shared" si="97"/>
        <v>-1.276899512325258</v>
      </c>
      <c r="T502" s="19">
        <f t="shared" si="98"/>
        <v>386990.28711087297</v>
      </c>
      <c r="U502" s="19">
        <f t="shared" si="100"/>
        <v>358159.1481261474</v>
      </c>
      <c r="V502" s="19">
        <f t="shared" si="101"/>
        <v>-86990.287110871461</v>
      </c>
      <c r="W502" s="14">
        <v>500</v>
      </c>
      <c r="X502" s="15">
        <f t="shared" si="99"/>
        <v>20</v>
      </c>
      <c r="Y502" s="30"/>
    </row>
    <row r="503" spans="14:25" x14ac:dyDescent="0.25">
      <c r="N503" s="19">
        <f t="shared" si="102"/>
        <v>386990.28711087297</v>
      </c>
      <c r="O503" s="19">
        <f>IF(N503&gt;0,N503*Mortgage!$B$4/26,0)</f>
        <v>744.21209059783257</v>
      </c>
      <c r="P503" s="19">
        <f>IF(O503&gt;0,Mortgage!$B$38-O503,0)</f>
        <v>-1.2793550883104672</v>
      </c>
      <c r="Q503" s="20">
        <f>IF(P503&gt;0,IF(Mortgage!$G$2 = "n", 0,Mortgage!$G$4-Mortgage!$B$38),0)</f>
        <v>0</v>
      </c>
      <c r="R503" s="20">
        <f t="shared" si="96"/>
        <v>742.9327355095221</v>
      </c>
      <c r="S503" s="20">
        <f t="shared" si="97"/>
        <v>-1.2793550883104672</v>
      </c>
      <c r="T503" s="19">
        <f t="shared" si="98"/>
        <v>386991.56646596128</v>
      </c>
      <c r="U503" s="19">
        <f t="shared" si="100"/>
        <v>358903.36021674523</v>
      </c>
      <c r="V503" s="19">
        <f t="shared" si="101"/>
        <v>-86991.566465959768</v>
      </c>
      <c r="W503" s="14">
        <v>501</v>
      </c>
      <c r="X503" s="15">
        <f t="shared" si="99"/>
        <v>20</v>
      </c>
      <c r="Y503" s="30"/>
    </row>
    <row r="504" spans="14:25" x14ac:dyDescent="0.25">
      <c r="N504" s="19">
        <f t="shared" si="102"/>
        <v>386991.56646596128</v>
      </c>
      <c r="O504" s="19">
        <f>IF(N504&gt;0,N504*Mortgage!$B$4/26,0)</f>
        <v>744.21455089607946</v>
      </c>
      <c r="P504" s="19">
        <f>IF(O504&gt;0,Mortgage!$B$38-O504,0)</f>
        <v>-1.2818153865573549</v>
      </c>
      <c r="Q504" s="20">
        <f>IF(P504&gt;0,IF(Mortgage!$G$2 = "n", 0,Mortgage!$G$4-Mortgage!$B$38),0)</f>
        <v>0</v>
      </c>
      <c r="R504" s="20">
        <f t="shared" si="96"/>
        <v>742.9327355095221</v>
      </c>
      <c r="S504" s="20">
        <f t="shared" si="97"/>
        <v>-1.2818153865573549</v>
      </c>
      <c r="T504" s="19">
        <f t="shared" si="98"/>
        <v>386992.84828134783</v>
      </c>
      <c r="U504" s="19">
        <f t="shared" si="100"/>
        <v>359647.57476764132</v>
      </c>
      <c r="V504" s="19">
        <f t="shared" si="101"/>
        <v>-86992.84828134632</v>
      </c>
      <c r="W504" s="14">
        <v>502</v>
      </c>
      <c r="X504" s="15">
        <f t="shared" si="99"/>
        <v>20</v>
      </c>
      <c r="Y504" s="30"/>
    </row>
    <row r="505" spans="14:25" x14ac:dyDescent="0.25">
      <c r="N505" s="19">
        <f t="shared" si="102"/>
        <v>386992.84828134783</v>
      </c>
      <c r="O505" s="19">
        <f>IF(N505&gt;0,N505*Mortgage!$B$4/26,0)</f>
        <v>744.21701592566887</v>
      </c>
      <c r="P505" s="19">
        <f>IF(O505&gt;0,Mortgage!$B$38-O505,0)</f>
        <v>-1.2842804161467711</v>
      </c>
      <c r="Q505" s="20">
        <f>IF(P505&gt;0,IF(Mortgage!$G$2 = "n", 0,Mortgage!$G$4-Mortgage!$B$38),0)</f>
        <v>0</v>
      </c>
      <c r="R505" s="20">
        <f t="shared" si="96"/>
        <v>742.9327355095221</v>
      </c>
      <c r="S505" s="20">
        <f t="shared" si="97"/>
        <v>-1.2842804161467711</v>
      </c>
      <c r="T505" s="19">
        <f t="shared" si="98"/>
        <v>386994.13256176398</v>
      </c>
      <c r="U505" s="19">
        <f t="shared" si="100"/>
        <v>360391.79178356699</v>
      </c>
      <c r="V505" s="19">
        <f t="shared" si="101"/>
        <v>-86994.132561762468</v>
      </c>
      <c r="W505" s="14">
        <v>503</v>
      </c>
      <c r="X505" s="15">
        <f t="shared" si="99"/>
        <v>20</v>
      </c>
      <c r="Y505" s="30"/>
    </row>
    <row r="506" spans="14:25" x14ac:dyDescent="0.25">
      <c r="N506" s="19">
        <f t="shared" si="102"/>
        <v>386994.13256176398</v>
      </c>
      <c r="O506" s="19">
        <f>IF(N506&gt;0,N506*Mortgage!$B$4/26,0)</f>
        <v>744.21948569569997</v>
      </c>
      <c r="P506" s="19">
        <f>IF(O506&gt;0,Mortgage!$B$38-O506,0)</f>
        <v>-1.2867501861778692</v>
      </c>
      <c r="Q506" s="20">
        <f>IF(P506&gt;0,IF(Mortgage!$G$2 = "n", 0,Mortgage!$G$4-Mortgage!$B$38),0)</f>
        <v>0</v>
      </c>
      <c r="R506" s="20">
        <f t="shared" si="96"/>
        <v>742.9327355095221</v>
      </c>
      <c r="S506" s="20">
        <f t="shared" si="97"/>
        <v>-1.2867501861778692</v>
      </c>
      <c r="T506" s="19">
        <f t="shared" si="98"/>
        <v>386995.41931195016</v>
      </c>
      <c r="U506" s="19">
        <f t="shared" si="100"/>
        <v>361136.0112692627</v>
      </c>
      <c r="V506" s="19">
        <f t="shared" si="101"/>
        <v>-86995.419311948644</v>
      </c>
      <c r="W506" s="14">
        <v>504</v>
      </c>
      <c r="X506" s="15">
        <f t="shared" si="99"/>
        <v>20</v>
      </c>
      <c r="Y506" s="30"/>
    </row>
    <row r="507" spans="14:25" x14ac:dyDescent="0.25">
      <c r="N507" s="19">
        <f t="shared" si="102"/>
        <v>386995.41931195016</v>
      </c>
      <c r="O507" s="19">
        <f>IF(N507&gt;0,N507*Mortgage!$B$4/26,0)</f>
        <v>744.22196021528885</v>
      </c>
      <c r="P507" s="19">
        <f>IF(O507&gt;0,Mortgage!$B$38-O507,0)</f>
        <v>-1.2892247057667419</v>
      </c>
      <c r="Q507" s="20">
        <f>IF(P507&gt;0,IF(Mortgage!$G$2 = "n", 0,Mortgage!$G$4-Mortgage!$B$38),0)</f>
        <v>0</v>
      </c>
      <c r="R507" s="20">
        <f t="shared" si="96"/>
        <v>742.9327355095221</v>
      </c>
      <c r="S507" s="20">
        <f t="shared" si="97"/>
        <v>-1.2892247057667419</v>
      </c>
      <c r="T507" s="19">
        <f t="shared" si="98"/>
        <v>386996.70853665593</v>
      </c>
      <c r="U507" s="19">
        <f t="shared" si="100"/>
        <v>361880.23322947801</v>
      </c>
      <c r="V507" s="19">
        <f t="shared" si="101"/>
        <v>-86996.708536654405</v>
      </c>
      <c r="W507" s="14">
        <v>505</v>
      </c>
      <c r="X507" s="15">
        <f t="shared" si="99"/>
        <v>20</v>
      </c>
      <c r="Y507" s="30"/>
    </row>
    <row r="508" spans="14:25" x14ac:dyDescent="0.25">
      <c r="N508" s="19">
        <f t="shared" si="102"/>
        <v>386996.70853665593</v>
      </c>
      <c r="O508" s="19">
        <f>IF(N508&gt;0,N508*Mortgage!$B$4/26,0)</f>
        <v>744.22443949356909</v>
      </c>
      <c r="P508" s="19">
        <f>IF(O508&gt;0,Mortgage!$B$38-O508,0)</f>
        <v>-1.2917039840469897</v>
      </c>
      <c r="Q508" s="20">
        <f>IF(P508&gt;0,IF(Mortgage!$G$2 = "n", 0,Mortgage!$G$4-Mortgage!$B$38),0)</f>
        <v>0</v>
      </c>
      <c r="R508" s="20">
        <f t="shared" si="96"/>
        <v>742.9327355095221</v>
      </c>
      <c r="S508" s="20">
        <f t="shared" si="97"/>
        <v>-1.2917039840469897</v>
      </c>
      <c r="T508" s="19">
        <f t="shared" si="98"/>
        <v>386998.00024063996</v>
      </c>
      <c r="U508" s="19">
        <f t="shared" si="100"/>
        <v>362624.45766897156</v>
      </c>
      <c r="V508" s="19">
        <f t="shared" si="101"/>
        <v>-86998.000240638459</v>
      </c>
      <c r="W508" s="14">
        <v>506</v>
      </c>
      <c r="X508" s="15">
        <f t="shared" si="99"/>
        <v>20</v>
      </c>
      <c r="Y508" s="30"/>
    </row>
    <row r="509" spans="14:25" x14ac:dyDescent="0.25">
      <c r="N509" s="19">
        <f t="shared" si="102"/>
        <v>386998.00024063996</v>
      </c>
      <c r="O509" s="19">
        <f>IF(N509&gt;0,N509*Mortgage!$B$4/26,0)</f>
        <v>744.22692353969228</v>
      </c>
      <c r="P509" s="19">
        <f>IF(O509&gt;0,Mortgage!$B$38-O509,0)</f>
        <v>-1.2941880301701758</v>
      </c>
      <c r="Q509" s="20">
        <f>IF(P509&gt;0,IF(Mortgage!$G$2 = "n", 0,Mortgage!$G$4-Mortgage!$B$38),0)</f>
        <v>0</v>
      </c>
      <c r="R509" s="20">
        <f t="shared" si="96"/>
        <v>742.9327355095221</v>
      </c>
      <c r="S509" s="20">
        <f t="shared" si="97"/>
        <v>-1.2941880301701758</v>
      </c>
      <c r="T509" s="19">
        <f t="shared" si="98"/>
        <v>386999.29442867014</v>
      </c>
      <c r="U509" s="19">
        <f t="shared" si="100"/>
        <v>363368.68459251127</v>
      </c>
      <c r="V509" s="19">
        <f t="shared" si="101"/>
        <v>-86999.294428668625</v>
      </c>
      <c r="W509" s="14">
        <v>507</v>
      </c>
      <c r="X509" s="15">
        <f t="shared" si="99"/>
        <v>20</v>
      </c>
      <c r="Y509" s="30"/>
    </row>
    <row r="510" spans="14:25" x14ac:dyDescent="0.25">
      <c r="N510" s="19">
        <f t="shared" si="102"/>
        <v>386999.29442867014</v>
      </c>
      <c r="O510" s="19">
        <f>IF(N510&gt;0,N510*Mortgage!$B$4/26,0)</f>
        <v>744.22941236282725</v>
      </c>
      <c r="P510" s="19">
        <f>IF(O510&gt;0,Mortgage!$B$38-O510,0)</f>
        <v>-1.2966768533051436</v>
      </c>
      <c r="Q510" s="20">
        <f>IF(P510&gt;0,IF(Mortgage!$G$2 = "n", 0,Mortgage!$G$4-Mortgage!$B$38),0)</f>
        <v>0</v>
      </c>
      <c r="R510" s="20">
        <f t="shared" si="96"/>
        <v>742.9327355095221</v>
      </c>
      <c r="S510" s="20">
        <f t="shared" si="97"/>
        <v>-1.2966768533051436</v>
      </c>
      <c r="T510" s="19">
        <f t="shared" si="98"/>
        <v>387000.59110552346</v>
      </c>
      <c r="U510" s="19">
        <f t="shared" si="100"/>
        <v>364112.91400487412</v>
      </c>
      <c r="V510" s="19">
        <f t="shared" si="101"/>
        <v>-87000.591105521933</v>
      </c>
      <c r="W510" s="14">
        <v>508</v>
      </c>
      <c r="X510" s="15">
        <f t="shared" si="99"/>
        <v>20</v>
      </c>
      <c r="Y510" s="31"/>
    </row>
    <row r="511" spans="14:25" x14ac:dyDescent="0.25">
      <c r="N511" s="19">
        <f t="shared" si="102"/>
        <v>387000.59110552346</v>
      </c>
      <c r="O511" s="19">
        <f>IF(N511&gt;0,N511*Mortgage!$B$4/26,0)</f>
        <v>744.23190597216058</v>
      </c>
      <c r="P511" s="19">
        <f>IF(O511&gt;0,Mortgage!$B$38-O511,0)</f>
        <v>-1.2991704626384717</v>
      </c>
      <c r="Q511" s="20">
        <f>IF(P511&gt;0,IF(Mortgage!$G$2 = "n", 0,Mortgage!$G$4-Mortgage!$B$38),0)</f>
        <v>0</v>
      </c>
      <c r="R511" s="20">
        <f t="shared" si="96"/>
        <v>742.9327355095221</v>
      </c>
      <c r="S511" s="20">
        <f t="shared" si="97"/>
        <v>-1.2991704626384717</v>
      </c>
      <c r="T511" s="19">
        <f t="shared" si="98"/>
        <v>387001.89027598611</v>
      </c>
      <c r="U511" s="19">
        <f t="shared" si="100"/>
        <v>364857.1459108463</v>
      </c>
      <c r="V511" s="19">
        <f t="shared" si="101"/>
        <v>-87001.890275984566</v>
      </c>
      <c r="W511" s="14">
        <v>509</v>
      </c>
      <c r="X511" s="15">
        <f t="shared" si="99"/>
        <v>20</v>
      </c>
      <c r="Y511" s="31"/>
    </row>
    <row r="512" spans="14:25" x14ac:dyDescent="0.25">
      <c r="N512" s="19">
        <f t="shared" si="102"/>
        <v>387001.89027598611</v>
      </c>
      <c r="O512" s="19">
        <f>IF(N512&gt;0,N512*Mortgage!$B$4/26,0)</f>
        <v>744.23440437689646</v>
      </c>
      <c r="P512" s="19">
        <f>IF(O512&gt;0,Mortgage!$B$38-O512,0)</f>
        <v>-1.3016688673743602</v>
      </c>
      <c r="Q512" s="20">
        <f>IF(P512&gt;0,IF(Mortgage!$G$2 = "n", 0,Mortgage!$G$4-Mortgage!$B$38),0)</f>
        <v>0</v>
      </c>
      <c r="R512" s="20">
        <f t="shared" si="96"/>
        <v>742.9327355095221</v>
      </c>
      <c r="S512" s="20">
        <f t="shared" si="97"/>
        <v>-1.3016688673743602</v>
      </c>
      <c r="T512" s="19">
        <f t="shared" si="98"/>
        <v>387003.19194485346</v>
      </c>
      <c r="U512" s="19">
        <f t="shared" si="100"/>
        <v>365601.38031522318</v>
      </c>
      <c r="V512" s="19">
        <f t="shared" si="101"/>
        <v>-87003.191944851947</v>
      </c>
      <c r="W512" s="14">
        <v>510</v>
      </c>
      <c r="X512" s="15">
        <f t="shared" si="99"/>
        <v>20</v>
      </c>
      <c r="Y512" s="31"/>
    </row>
    <row r="513" spans="14:25" x14ac:dyDescent="0.25">
      <c r="N513" s="19">
        <f t="shared" si="102"/>
        <v>387003.19194485346</v>
      </c>
      <c r="O513" s="19">
        <f>IF(N513&gt;0,N513*Mortgage!$B$4/26,0)</f>
        <v>744.23690758625662</v>
      </c>
      <c r="P513" s="19">
        <f>IF(O513&gt;0,Mortgage!$B$38-O513,0)</f>
        <v>-1.3041720767345168</v>
      </c>
      <c r="Q513" s="20">
        <f>IF(P513&gt;0,IF(Mortgage!$G$2 = "n", 0,Mortgage!$G$4-Mortgage!$B$38),0)</f>
        <v>0</v>
      </c>
      <c r="R513" s="20">
        <f t="shared" si="96"/>
        <v>742.9327355095221</v>
      </c>
      <c r="S513" s="20">
        <f t="shared" si="97"/>
        <v>-1.3041720767345168</v>
      </c>
      <c r="T513" s="19">
        <f t="shared" si="98"/>
        <v>387004.49611693021</v>
      </c>
      <c r="U513" s="19">
        <f t="shared" si="100"/>
        <v>366345.61722280947</v>
      </c>
      <c r="V513" s="19">
        <f t="shared" si="101"/>
        <v>-87004.496116928683</v>
      </c>
      <c r="W513" s="14">
        <v>511</v>
      </c>
      <c r="X513" s="15">
        <f t="shared" si="99"/>
        <v>20</v>
      </c>
      <c r="Y513" s="31"/>
    </row>
    <row r="514" spans="14:25" x14ac:dyDescent="0.25">
      <c r="N514" s="19">
        <f t="shared" si="102"/>
        <v>387004.49611693021</v>
      </c>
      <c r="O514" s="19">
        <f>IF(N514&gt;0,N514*Mortgage!$B$4/26,0)</f>
        <v>744.23941560948128</v>
      </c>
      <c r="P514" s="19">
        <f>IF(O514&gt;0,Mortgage!$B$38-O514,0)</f>
        <v>-1.3066800999591806</v>
      </c>
      <c r="Q514" s="20">
        <f>IF(P514&gt;0,IF(Mortgage!$G$2 = "n", 0,Mortgage!$G$4-Mortgage!$B$38),0)</f>
        <v>0</v>
      </c>
      <c r="R514" s="20">
        <f t="shared" si="96"/>
        <v>742.9327355095221</v>
      </c>
      <c r="S514" s="20">
        <f t="shared" si="97"/>
        <v>-1.3066800999591806</v>
      </c>
      <c r="T514" s="19">
        <f t="shared" si="98"/>
        <v>387005.80279703019</v>
      </c>
      <c r="U514" s="19">
        <f t="shared" si="100"/>
        <v>367089.85663841892</v>
      </c>
      <c r="V514" s="19">
        <f t="shared" si="101"/>
        <v>-87005.802797028649</v>
      </c>
      <c r="W514" s="14">
        <v>512</v>
      </c>
      <c r="X514" s="15">
        <f t="shared" si="99"/>
        <v>20</v>
      </c>
      <c r="Y514" s="31"/>
    </row>
    <row r="515" spans="14:25" x14ac:dyDescent="0.25">
      <c r="N515" s="19">
        <f t="shared" si="102"/>
        <v>387005.80279703019</v>
      </c>
      <c r="O515" s="19">
        <f>IF(N515&gt;0,N515*Mortgage!$B$4/26,0)</f>
        <v>744.24192845582729</v>
      </c>
      <c r="P515" s="19">
        <f>IF(O515&gt;0,Mortgage!$B$38-O515,0)</f>
        <v>-1.3091929463051883</v>
      </c>
      <c r="Q515" s="20">
        <f>IF(P515&gt;0,IF(Mortgage!$G$2 = "n", 0,Mortgage!$G$4-Mortgage!$B$38),0)</f>
        <v>0</v>
      </c>
      <c r="R515" s="20">
        <f t="shared" si="96"/>
        <v>742.9327355095221</v>
      </c>
      <c r="S515" s="20">
        <f t="shared" si="97"/>
        <v>-1.3091929463051883</v>
      </c>
      <c r="T515" s="19">
        <f t="shared" si="98"/>
        <v>387007.11198997649</v>
      </c>
      <c r="U515" s="19">
        <f t="shared" si="100"/>
        <v>367834.09856687475</v>
      </c>
      <c r="V515" s="19">
        <f t="shared" si="101"/>
        <v>-87007.111989974961</v>
      </c>
      <c r="W515" s="14">
        <v>513</v>
      </c>
      <c r="X515" s="15">
        <f t="shared" si="99"/>
        <v>20</v>
      </c>
      <c r="Y515" s="31"/>
    </row>
    <row r="516" spans="14:25" x14ac:dyDescent="0.25">
      <c r="N516" s="19">
        <f t="shared" si="102"/>
        <v>387007.11198997649</v>
      </c>
      <c r="O516" s="19">
        <f>IF(N516&gt;0,N516*Mortgage!$B$4/26,0)</f>
        <v>744.24444613457013</v>
      </c>
      <c r="P516" s="19">
        <f>IF(O516&gt;0,Mortgage!$B$38-O516,0)</f>
        <v>-1.3117106250480219</v>
      </c>
      <c r="Q516" s="20">
        <f>IF(P516&gt;0,IF(Mortgage!$G$2 = "n", 0,Mortgage!$G$4-Mortgage!$B$38),0)</f>
        <v>0</v>
      </c>
      <c r="R516" s="20">
        <f t="shared" ref="R516:R579" si="103">O516+P516+Q516</f>
        <v>742.9327355095221</v>
      </c>
      <c r="S516" s="20">
        <f t="shared" ref="S516:S579" si="104">P516+Q516</f>
        <v>-1.3117106250480219</v>
      </c>
      <c r="T516" s="19">
        <f t="shared" ref="T516:T579" si="105">IF(N516&gt;0,N516-P516-Q516,0)</f>
        <v>387008.42370060156</v>
      </c>
      <c r="U516" s="19">
        <f t="shared" si="100"/>
        <v>368578.34301300929</v>
      </c>
      <c r="V516" s="19">
        <f t="shared" si="101"/>
        <v>-87008.423700600004</v>
      </c>
      <c r="W516" s="14">
        <v>514</v>
      </c>
      <c r="X516" s="15">
        <f t="shared" ref="X516:X579" si="106">ROUNDUP((W516/26),0)</f>
        <v>20</v>
      </c>
      <c r="Y516" s="31"/>
    </row>
    <row r="517" spans="14:25" x14ac:dyDescent="0.25">
      <c r="N517" s="19">
        <f t="shared" si="102"/>
        <v>387008.42370060156</v>
      </c>
      <c r="O517" s="19">
        <f>IF(N517&gt;0,N517*Mortgage!$B$4/26,0)</f>
        <v>744.246968655003</v>
      </c>
      <c r="P517" s="19">
        <f>IF(O517&gt;0,Mortgage!$B$38-O517,0)</f>
        <v>-1.3142331454808982</v>
      </c>
      <c r="Q517" s="20">
        <f>IF(P517&gt;0,IF(Mortgage!$G$2 = "n", 0,Mortgage!$G$4-Mortgage!$B$38),0)</f>
        <v>0</v>
      </c>
      <c r="R517" s="20">
        <f t="shared" si="103"/>
        <v>742.9327355095221</v>
      </c>
      <c r="S517" s="20">
        <f t="shared" si="104"/>
        <v>-1.3142331454808982</v>
      </c>
      <c r="T517" s="19">
        <f t="shared" si="105"/>
        <v>387009.73793374706</v>
      </c>
      <c r="U517" s="19">
        <f t="shared" ref="U517:U580" si="107">IF(N517&gt;0,U516+O517,0)</f>
        <v>369322.58998166432</v>
      </c>
      <c r="V517" s="19">
        <f t="shared" ref="V517:V580" si="108">IF(O517&gt;0,V516+S517,0)</f>
        <v>-87009.737933745491</v>
      </c>
      <c r="W517" s="14">
        <v>515</v>
      </c>
      <c r="X517" s="15">
        <f t="shared" si="106"/>
        <v>20</v>
      </c>
      <c r="Y517" s="31"/>
    </row>
    <row r="518" spans="14:25" x14ac:dyDescent="0.25">
      <c r="N518" s="19">
        <f t="shared" si="102"/>
        <v>387009.73793374706</v>
      </c>
      <c r="O518" s="19">
        <f>IF(N518&gt;0,N518*Mortgage!$B$4/26,0)</f>
        <v>744.24949602643676</v>
      </c>
      <c r="P518" s="19">
        <f>IF(O518&gt;0,Mortgage!$B$38-O518,0)</f>
        <v>-1.3167605169146555</v>
      </c>
      <c r="Q518" s="20">
        <f>IF(P518&gt;0,IF(Mortgage!$G$2 = "n", 0,Mortgage!$G$4-Mortgage!$B$38),0)</f>
        <v>0</v>
      </c>
      <c r="R518" s="20">
        <f t="shared" si="103"/>
        <v>742.9327355095221</v>
      </c>
      <c r="S518" s="20">
        <f t="shared" si="104"/>
        <v>-1.3167605169146555</v>
      </c>
      <c r="T518" s="19">
        <f t="shared" si="105"/>
        <v>387011.05469426396</v>
      </c>
      <c r="U518" s="19">
        <f t="shared" si="107"/>
        <v>370066.83947769075</v>
      </c>
      <c r="V518" s="19">
        <f t="shared" si="108"/>
        <v>-87011.054694262406</v>
      </c>
      <c r="W518" s="14">
        <v>516</v>
      </c>
      <c r="X518" s="15">
        <f t="shared" si="106"/>
        <v>20</v>
      </c>
      <c r="Y518" s="31"/>
    </row>
    <row r="519" spans="14:25" x14ac:dyDescent="0.25">
      <c r="N519" s="19">
        <f t="shared" si="102"/>
        <v>387011.05469426396</v>
      </c>
      <c r="O519" s="19">
        <f>IF(N519&gt;0,N519*Mortgage!$B$4/26,0)</f>
        <v>744.25202825819986</v>
      </c>
      <c r="P519" s="19">
        <f>IF(O519&gt;0,Mortgage!$B$38-O519,0)</f>
        <v>-1.3192927486777535</v>
      </c>
      <c r="Q519" s="20">
        <f>IF(P519&gt;0,IF(Mortgage!$G$2 = "n", 0,Mortgage!$G$4-Mortgage!$B$38),0)</f>
        <v>0</v>
      </c>
      <c r="R519" s="20">
        <f t="shared" si="103"/>
        <v>742.9327355095221</v>
      </c>
      <c r="S519" s="20">
        <f t="shared" si="104"/>
        <v>-1.3192927486777535</v>
      </c>
      <c r="T519" s="19">
        <f t="shared" si="105"/>
        <v>387012.37398701266</v>
      </c>
      <c r="U519" s="19">
        <f t="shared" si="107"/>
        <v>370811.09150594898</v>
      </c>
      <c r="V519" s="19">
        <f t="shared" si="108"/>
        <v>-87012.373987011088</v>
      </c>
      <c r="W519" s="14">
        <v>517</v>
      </c>
      <c r="X519" s="15">
        <f t="shared" si="106"/>
        <v>20</v>
      </c>
      <c r="Y519" s="31"/>
    </row>
    <row r="520" spans="14:25" x14ac:dyDescent="0.25">
      <c r="N520" s="19">
        <f t="shared" si="102"/>
        <v>387012.37398701266</v>
      </c>
      <c r="O520" s="19">
        <f>IF(N520&gt;0,N520*Mortgage!$B$4/26,0)</f>
        <v>744.25456535963974</v>
      </c>
      <c r="P520" s="19">
        <f>IF(O520&gt;0,Mortgage!$B$38-O520,0)</f>
        <v>-1.3218298501176378</v>
      </c>
      <c r="Q520" s="20">
        <f>IF(P520&gt;0,IF(Mortgage!$G$2 = "n", 0,Mortgage!$G$4-Mortgage!$B$38),0)</f>
        <v>0</v>
      </c>
      <c r="R520" s="20">
        <f t="shared" si="103"/>
        <v>742.9327355095221</v>
      </c>
      <c r="S520" s="20">
        <f t="shared" si="104"/>
        <v>-1.3218298501176378</v>
      </c>
      <c r="T520" s="19">
        <f t="shared" si="105"/>
        <v>387013.6958168628</v>
      </c>
      <c r="U520" s="19">
        <f t="shared" si="107"/>
        <v>371555.3460713086</v>
      </c>
      <c r="V520" s="19">
        <f t="shared" si="108"/>
        <v>-87013.695816861204</v>
      </c>
      <c r="W520" s="14">
        <v>518</v>
      </c>
      <c r="X520" s="15">
        <f t="shared" si="106"/>
        <v>20</v>
      </c>
      <c r="Y520" s="31"/>
    </row>
    <row r="521" spans="14:25" x14ac:dyDescent="0.25">
      <c r="N521" s="19">
        <f t="shared" si="102"/>
        <v>387013.6958168628</v>
      </c>
      <c r="O521" s="19">
        <f>IF(N521&gt;0,N521*Mortgage!$B$4/26,0)</f>
        <v>744.2571073401208</v>
      </c>
      <c r="P521" s="19">
        <f>IF(O521&gt;0,Mortgage!$B$38-O521,0)</f>
        <v>-1.3243718305986931</v>
      </c>
      <c r="Q521" s="20">
        <f>IF(P521&gt;0,IF(Mortgage!$G$2 = "n", 0,Mortgage!$G$4-Mortgage!$B$38),0)</f>
        <v>0</v>
      </c>
      <c r="R521" s="20">
        <f t="shared" si="103"/>
        <v>742.9327355095221</v>
      </c>
      <c r="S521" s="20">
        <f t="shared" si="104"/>
        <v>-1.3243718305986931</v>
      </c>
      <c r="T521" s="19">
        <f t="shared" si="105"/>
        <v>387015.02018869342</v>
      </c>
      <c r="U521" s="19">
        <f t="shared" si="107"/>
        <v>372299.60317864874</v>
      </c>
      <c r="V521" s="19">
        <f t="shared" si="108"/>
        <v>-87015.020188691808</v>
      </c>
      <c r="W521" s="14">
        <v>519</v>
      </c>
      <c r="X521" s="15">
        <f t="shared" si="106"/>
        <v>20</v>
      </c>
      <c r="Y521" s="31"/>
    </row>
    <row r="522" spans="14:25" x14ac:dyDescent="0.25">
      <c r="N522" s="19">
        <f t="shared" si="102"/>
        <v>387015.02018869342</v>
      </c>
      <c r="O522" s="19">
        <f>IF(N522&gt;0,N522*Mortgage!$B$4/26,0)</f>
        <v>744.25965420902583</v>
      </c>
      <c r="P522" s="19">
        <f>IF(O522&gt;0,Mortgage!$B$38-O522,0)</f>
        <v>-1.3269186995037217</v>
      </c>
      <c r="Q522" s="20">
        <f>IF(P522&gt;0,IF(Mortgage!$G$2 = "n", 0,Mortgage!$G$4-Mortgage!$B$38),0)</f>
        <v>0</v>
      </c>
      <c r="R522" s="20">
        <f t="shared" si="103"/>
        <v>742.9327355095221</v>
      </c>
      <c r="S522" s="20">
        <f t="shared" si="104"/>
        <v>-1.3269186995037217</v>
      </c>
      <c r="T522" s="19">
        <f t="shared" si="105"/>
        <v>387016.34710739291</v>
      </c>
      <c r="U522" s="19">
        <f t="shared" si="107"/>
        <v>373043.86283285776</v>
      </c>
      <c r="V522" s="19">
        <f t="shared" si="108"/>
        <v>-87016.34710739131</v>
      </c>
      <c r="W522" s="14">
        <v>520</v>
      </c>
      <c r="X522" s="15">
        <f t="shared" si="106"/>
        <v>20</v>
      </c>
      <c r="Y522" s="31"/>
    </row>
    <row r="523" spans="14:25" x14ac:dyDescent="0.25">
      <c r="N523" s="19">
        <f t="shared" si="102"/>
        <v>387016.34710739291</v>
      </c>
      <c r="O523" s="19">
        <f>IF(N523&gt;0,N523*Mortgage!$B$4/26,0)</f>
        <v>744.26220597575571</v>
      </c>
      <c r="P523" s="19">
        <f>IF(O523&gt;0,Mortgage!$B$38-O523,0)</f>
        <v>-1.3294704662336017</v>
      </c>
      <c r="Q523" s="20">
        <f>IF(P523&gt;0,IF(Mortgage!$G$2 = "n", 0,Mortgage!$G$4-Mortgage!$B$38),0)</f>
        <v>0</v>
      </c>
      <c r="R523" s="20">
        <f t="shared" si="103"/>
        <v>742.9327355095221</v>
      </c>
      <c r="S523" s="20">
        <f t="shared" si="104"/>
        <v>-1.3294704662336017</v>
      </c>
      <c r="T523" s="19">
        <f t="shared" si="105"/>
        <v>387017.67657785915</v>
      </c>
      <c r="U523" s="19">
        <f t="shared" si="107"/>
        <v>373788.12503883353</v>
      </c>
      <c r="V523" s="19">
        <f t="shared" si="108"/>
        <v>-87017.67657785755</v>
      </c>
      <c r="W523" s="14">
        <v>521</v>
      </c>
      <c r="X523" s="15">
        <f t="shared" si="106"/>
        <v>21</v>
      </c>
      <c r="Y523" s="30"/>
    </row>
    <row r="524" spans="14:25" x14ac:dyDescent="0.25">
      <c r="N524" s="19">
        <f t="shared" si="102"/>
        <v>387017.67657785915</v>
      </c>
      <c r="O524" s="19">
        <f>IF(N524&gt;0,N524*Mortgage!$B$4/26,0)</f>
        <v>744.26476264972916</v>
      </c>
      <c r="P524" s="19">
        <f>IF(O524&gt;0,Mortgage!$B$38-O524,0)</f>
        <v>-1.3320271402070603</v>
      </c>
      <c r="Q524" s="20">
        <f>IF(P524&gt;0,IF(Mortgage!$G$2 = "n", 0,Mortgage!$G$4-Mortgage!$B$38),0)</f>
        <v>0</v>
      </c>
      <c r="R524" s="20">
        <f t="shared" si="103"/>
        <v>742.9327355095221</v>
      </c>
      <c r="S524" s="20">
        <f t="shared" si="104"/>
        <v>-1.3320271402070603</v>
      </c>
      <c r="T524" s="19">
        <f t="shared" si="105"/>
        <v>387019.00860499934</v>
      </c>
      <c r="U524" s="19">
        <f t="shared" si="107"/>
        <v>374532.38980148325</v>
      </c>
      <c r="V524" s="19">
        <f t="shared" si="108"/>
        <v>-87019.008604997754</v>
      </c>
      <c r="W524" s="14">
        <v>522</v>
      </c>
      <c r="X524" s="15">
        <f t="shared" si="106"/>
        <v>21</v>
      </c>
      <c r="Y524" s="30"/>
    </row>
    <row r="525" spans="14:25" x14ac:dyDescent="0.25">
      <c r="N525" s="19">
        <f t="shared" si="102"/>
        <v>387019.00860499934</v>
      </c>
      <c r="O525" s="19">
        <f>IF(N525&gt;0,N525*Mortgage!$B$4/26,0)</f>
        <v>744.26732424038335</v>
      </c>
      <c r="P525" s="19">
        <f>IF(O525&gt;0,Mortgage!$B$38-O525,0)</f>
        <v>-1.3345887308612419</v>
      </c>
      <c r="Q525" s="20">
        <f>IF(P525&gt;0,IF(Mortgage!$G$2 = "n", 0,Mortgage!$G$4-Mortgage!$B$38),0)</f>
        <v>0</v>
      </c>
      <c r="R525" s="20">
        <f t="shared" si="103"/>
        <v>742.9327355095221</v>
      </c>
      <c r="S525" s="20">
        <f t="shared" si="104"/>
        <v>-1.3345887308612419</v>
      </c>
      <c r="T525" s="19">
        <f t="shared" si="105"/>
        <v>387020.34319373022</v>
      </c>
      <c r="U525" s="19">
        <f t="shared" si="107"/>
        <v>375276.65712572361</v>
      </c>
      <c r="V525" s="19">
        <f t="shared" si="108"/>
        <v>-87020.343193728622</v>
      </c>
      <c r="W525" s="14">
        <v>523</v>
      </c>
      <c r="X525" s="15">
        <f t="shared" si="106"/>
        <v>21</v>
      </c>
      <c r="Y525" s="30"/>
    </row>
    <row r="526" spans="14:25" x14ac:dyDescent="0.25">
      <c r="N526" s="19">
        <f t="shared" si="102"/>
        <v>387020.34319373022</v>
      </c>
      <c r="O526" s="19">
        <f>IF(N526&gt;0,N526*Mortgage!$B$4/26,0)</f>
        <v>744.26989075717347</v>
      </c>
      <c r="P526" s="19">
        <f>IF(O526&gt;0,Mortgage!$B$38-O526,0)</f>
        <v>-1.3371552476513671</v>
      </c>
      <c r="Q526" s="20">
        <f>IF(P526&gt;0,IF(Mortgage!$G$2 = "n", 0,Mortgage!$G$4-Mortgage!$B$38),0)</f>
        <v>0</v>
      </c>
      <c r="R526" s="20">
        <f t="shared" si="103"/>
        <v>742.9327355095221</v>
      </c>
      <c r="S526" s="20">
        <f t="shared" si="104"/>
        <v>-1.3371552476513671</v>
      </c>
      <c r="T526" s="19">
        <f t="shared" si="105"/>
        <v>387021.68034897785</v>
      </c>
      <c r="U526" s="19">
        <f t="shared" si="107"/>
        <v>376020.92701648077</v>
      </c>
      <c r="V526" s="19">
        <f t="shared" si="108"/>
        <v>-87021.680348976268</v>
      </c>
      <c r="W526" s="14">
        <v>524</v>
      </c>
      <c r="X526" s="15">
        <f t="shared" si="106"/>
        <v>21</v>
      </c>
      <c r="Y526" s="30"/>
    </row>
    <row r="527" spans="14:25" x14ac:dyDescent="0.25">
      <c r="N527" s="19">
        <f t="shared" si="102"/>
        <v>387021.68034897785</v>
      </c>
      <c r="O527" s="19">
        <f>IF(N527&gt;0,N527*Mortgage!$B$4/26,0)</f>
        <v>744.27246220957284</v>
      </c>
      <c r="P527" s="19">
        <f>IF(O527&gt;0,Mortgage!$B$38-O527,0)</f>
        <v>-1.3397267000507327</v>
      </c>
      <c r="Q527" s="20">
        <f>IF(P527&gt;0,IF(Mortgage!$G$2 = "n", 0,Mortgage!$G$4-Mortgage!$B$38),0)</f>
        <v>0</v>
      </c>
      <c r="R527" s="20">
        <f t="shared" si="103"/>
        <v>742.9327355095221</v>
      </c>
      <c r="S527" s="20">
        <f t="shared" si="104"/>
        <v>-1.3397267000507327</v>
      </c>
      <c r="T527" s="19">
        <f t="shared" si="105"/>
        <v>387023.02007567789</v>
      </c>
      <c r="U527" s="19">
        <f t="shared" si="107"/>
        <v>376765.19947869034</v>
      </c>
      <c r="V527" s="19">
        <f t="shared" si="108"/>
        <v>-87023.020075676322</v>
      </c>
      <c r="W527" s="14">
        <v>525</v>
      </c>
      <c r="X527" s="15">
        <f t="shared" si="106"/>
        <v>21</v>
      </c>
      <c r="Y527" s="30"/>
    </row>
    <row r="528" spans="14:25" x14ac:dyDescent="0.25">
      <c r="N528" s="19">
        <f t="shared" si="102"/>
        <v>387023.02007567789</v>
      </c>
      <c r="O528" s="19">
        <f>IF(N528&gt;0,N528*Mortgage!$B$4/26,0)</f>
        <v>744.27503860707293</v>
      </c>
      <c r="P528" s="19">
        <f>IF(O528&gt;0,Mortgage!$B$38-O528,0)</f>
        <v>-1.3423030975508254</v>
      </c>
      <c r="Q528" s="20">
        <f>IF(P528&gt;0,IF(Mortgage!$G$2 = "n", 0,Mortgage!$G$4-Mortgage!$B$38),0)</f>
        <v>0</v>
      </c>
      <c r="R528" s="20">
        <f t="shared" si="103"/>
        <v>742.9327355095221</v>
      </c>
      <c r="S528" s="20">
        <f t="shared" si="104"/>
        <v>-1.3423030975508254</v>
      </c>
      <c r="T528" s="19">
        <f t="shared" si="105"/>
        <v>387024.36237877543</v>
      </c>
      <c r="U528" s="19">
        <f t="shared" si="107"/>
        <v>377509.47451729741</v>
      </c>
      <c r="V528" s="19">
        <f t="shared" si="108"/>
        <v>-87024.362378773876</v>
      </c>
      <c r="W528" s="14">
        <v>526</v>
      </c>
      <c r="X528" s="15">
        <f t="shared" si="106"/>
        <v>21</v>
      </c>
      <c r="Y528" s="30"/>
    </row>
    <row r="529" spans="14:25" x14ac:dyDescent="0.25">
      <c r="N529" s="19">
        <f t="shared" si="102"/>
        <v>387024.36237877543</v>
      </c>
      <c r="O529" s="19">
        <f>IF(N529&gt;0,N529*Mortgage!$B$4/26,0)</f>
        <v>744.27761995918365</v>
      </c>
      <c r="P529" s="19">
        <f>IF(O529&gt;0,Mortgage!$B$38-O529,0)</f>
        <v>-1.3448844496615493</v>
      </c>
      <c r="Q529" s="20">
        <f>IF(P529&gt;0,IF(Mortgage!$G$2 = "n", 0,Mortgage!$G$4-Mortgage!$B$38),0)</f>
        <v>0</v>
      </c>
      <c r="R529" s="20">
        <f t="shared" si="103"/>
        <v>742.9327355095221</v>
      </c>
      <c r="S529" s="20">
        <f t="shared" si="104"/>
        <v>-1.3448844496615493</v>
      </c>
      <c r="T529" s="19">
        <f t="shared" si="105"/>
        <v>387025.70726322511</v>
      </c>
      <c r="U529" s="19">
        <f t="shared" si="107"/>
        <v>378253.75213725661</v>
      </c>
      <c r="V529" s="19">
        <f t="shared" si="108"/>
        <v>-87025.707263223536</v>
      </c>
      <c r="W529" s="14">
        <v>527</v>
      </c>
      <c r="X529" s="15">
        <f t="shared" si="106"/>
        <v>21</v>
      </c>
      <c r="Y529" s="30"/>
    </row>
    <row r="530" spans="14:25" x14ac:dyDescent="0.25">
      <c r="N530" s="19">
        <f t="shared" si="102"/>
        <v>387025.70726322511</v>
      </c>
      <c r="O530" s="19">
        <f>IF(N530&gt;0,N530*Mortgage!$B$4/26,0)</f>
        <v>744.28020627543287</v>
      </c>
      <c r="P530" s="19">
        <f>IF(O530&gt;0,Mortgage!$B$38-O530,0)</f>
        <v>-1.3474707659107708</v>
      </c>
      <c r="Q530" s="20">
        <f>IF(P530&gt;0,IF(Mortgage!$G$2 = "n", 0,Mortgage!$G$4-Mortgage!$B$38),0)</f>
        <v>0</v>
      </c>
      <c r="R530" s="20">
        <f t="shared" si="103"/>
        <v>742.9327355095221</v>
      </c>
      <c r="S530" s="20">
        <f t="shared" si="104"/>
        <v>-1.3474707659107708</v>
      </c>
      <c r="T530" s="19">
        <f t="shared" si="105"/>
        <v>387027.05473399104</v>
      </c>
      <c r="U530" s="19">
        <f t="shared" si="107"/>
        <v>378998.03234353202</v>
      </c>
      <c r="V530" s="19">
        <f t="shared" si="108"/>
        <v>-87027.05473398944</v>
      </c>
      <c r="W530" s="14">
        <v>528</v>
      </c>
      <c r="X530" s="15">
        <f t="shared" si="106"/>
        <v>21</v>
      </c>
      <c r="Y530" s="30"/>
    </row>
    <row r="531" spans="14:25" x14ac:dyDescent="0.25">
      <c r="N531" s="19">
        <f t="shared" si="102"/>
        <v>387027.05473399104</v>
      </c>
      <c r="O531" s="19">
        <f>IF(N531&gt;0,N531*Mortgage!$B$4/26,0)</f>
        <v>744.28279756536733</v>
      </c>
      <c r="P531" s="19">
        <f>IF(O531&gt;0,Mortgage!$B$38-O531,0)</f>
        <v>-1.3500620558452283</v>
      </c>
      <c r="Q531" s="20">
        <f>IF(P531&gt;0,IF(Mortgage!$G$2 = "n", 0,Mortgage!$G$4-Mortgage!$B$38),0)</f>
        <v>0</v>
      </c>
      <c r="R531" s="20">
        <f t="shared" si="103"/>
        <v>742.9327355095221</v>
      </c>
      <c r="S531" s="20">
        <f t="shared" si="104"/>
        <v>-1.3500620558452283</v>
      </c>
      <c r="T531" s="19">
        <f t="shared" si="105"/>
        <v>387028.4047960469</v>
      </c>
      <c r="U531" s="19">
        <f t="shared" si="107"/>
        <v>379742.31514109741</v>
      </c>
      <c r="V531" s="19">
        <f t="shared" si="108"/>
        <v>-87028.404796045288</v>
      </c>
      <c r="W531" s="14">
        <v>529</v>
      </c>
      <c r="X531" s="15">
        <f t="shared" si="106"/>
        <v>21</v>
      </c>
      <c r="Y531" s="30"/>
    </row>
    <row r="532" spans="14:25" x14ac:dyDescent="0.25">
      <c r="N532" s="19">
        <f t="shared" si="102"/>
        <v>387028.4047960469</v>
      </c>
      <c r="O532" s="19">
        <f>IF(N532&gt;0,N532*Mortgage!$B$4/26,0)</f>
        <v>744.28539383855173</v>
      </c>
      <c r="P532" s="19">
        <f>IF(O532&gt;0,Mortgage!$B$38-O532,0)</f>
        <v>-1.352658329029623</v>
      </c>
      <c r="Q532" s="20">
        <f>IF(P532&gt;0,IF(Mortgage!$G$2 = "n", 0,Mortgage!$G$4-Mortgage!$B$38),0)</f>
        <v>0</v>
      </c>
      <c r="R532" s="20">
        <f t="shared" si="103"/>
        <v>742.9327355095221</v>
      </c>
      <c r="S532" s="20">
        <f t="shared" si="104"/>
        <v>-1.352658329029623</v>
      </c>
      <c r="T532" s="19">
        <f t="shared" si="105"/>
        <v>387029.75745437591</v>
      </c>
      <c r="U532" s="19">
        <f t="shared" si="107"/>
        <v>380486.60053493595</v>
      </c>
      <c r="V532" s="19">
        <f t="shared" si="108"/>
        <v>-87029.757454374325</v>
      </c>
      <c r="W532" s="14">
        <v>530</v>
      </c>
      <c r="X532" s="15">
        <f t="shared" si="106"/>
        <v>21</v>
      </c>
      <c r="Y532" s="30"/>
    </row>
    <row r="533" spans="14:25" x14ac:dyDescent="0.25">
      <c r="N533" s="19">
        <f t="shared" si="102"/>
        <v>387029.75745437591</v>
      </c>
      <c r="O533" s="19">
        <f>IF(N533&gt;0,N533*Mortgage!$B$4/26,0)</f>
        <v>744.28799510456906</v>
      </c>
      <c r="P533" s="19">
        <f>IF(O533&gt;0,Mortgage!$B$38-O533,0)</f>
        <v>-1.3552595950469595</v>
      </c>
      <c r="Q533" s="20">
        <f>IF(P533&gt;0,IF(Mortgage!$G$2 = "n", 0,Mortgage!$G$4-Mortgage!$B$38),0)</f>
        <v>0</v>
      </c>
      <c r="R533" s="20">
        <f t="shared" si="103"/>
        <v>742.9327355095221</v>
      </c>
      <c r="S533" s="20">
        <f t="shared" si="104"/>
        <v>-1.3552595950469595</v>
      </c>
      <c r="T533" s="19">
        <f t="shared" si="105"/>
        <v>387031.11271397094</v>
      </c>
      <c r="U533" s="19">
        <f t="shared" si="107"/>
        <v>381230.88853004051</v>
      </c>
      <c r="V533" s="19">
        <f t="shared" si="108"/>
        <v>-87031.112713969371</v>
      </c>
      <c r="W533" s="14">
        <v>531</v>
      </c>
      <c r="X533" s="15">
        <f t="shared" si="106"/>
        <v>21</v>
      </c>
      <c r="Y533" s="30"/>
    </row>
    <row r="534" spans="14:25" x14ac:dyDescent="0.25">
      <c r="N534" s="19">
        <f t="shared" si="102"/>
        <v>387031.11271397094</v>
      </c>
      <c r="O534" s="19">
        <f>IF(N534&gt;0,N534*Mortgage!$B$4/26,0)</f>
        <v>744.29060137302099</v>
      </c>
      <c r="P534" s="19">
        <f>IF(O534&gt;0,Mortgage!$B$38-O534,0)</f>
        <v>-1.3578658634988869</v>
      </c>
      <c r="Q534" s="20">
        <f>IF(P534&gt;0,IF(Mortgage!$G$2 = "n", 0,Mortgage!$G$4-Mortgage!$B$38),0)</f>
        <v>0</v>
      </c>
      <c r="R534" s="20">
        <f t="shared" si="103"/>
        <v>742.9327355095221</v>
      </c>
      <c r="S534" s="20">
        <f t="shared" si="104"/>
        <v>-1.3578658634988869</v>
      </c>
      <c r="T534" s="19">
        <f t="shared" si="105"/>
        <v>387032.47057983442</v>
      </c>
      <c r="U534" s="19">
        <f t="shared" si="107"/>
        <v>381975.17913141352</v>
      </c>
      <c r="V534" s="19">
        <f t="shared" si="108"/>
        <v>-87032.470579832865</v>
      </c>
      <c r="W534" s="14">
        <v>532</v>
      </c>
      <c r="X534" s="15">
        <f t="shared" si="106"/>
        <v>21</v>
      </c>
      <c r="Y534" s="30"/>
    </row>
    <row r="535" spans="14:25" x14ac:dyDescent="0.25">
      <c r="N535" s="19">
        <f t="shared" si="102"/>
        <v>387032.47057983442</v>
      </c>
      <c r="O535" s="19">
        <f>IF(N535&gt;0,N535*Mortgage!$B$4/26,0)</f>
        <v>744.29321265352769</v>
      </c>
      <c r="P535" s="19">
        <f>IF(O535&gt;0,Mortgage!$B$38-O535,0)</f>
        <v>-1.3604771440055856</v>
      </c>
      <c r="Q535" s="20">
        <f>IF(P535&gt;0,IF(Mortgage!$G$2 = "n", 0,Mortgage!$G$4-Mortgage!$B$38),0)</f>
        <v>0</v>
      </c>
      <c r="R535" s="20">
        <f t="shared" si="103"/>
        <v>742.9327355095221</v>
      </c>
      <c r="S535" s="20">
        <f t="shared" si="104"/>
        <v>-1.3604771440055856</v>
      </c>
      <c r="T535" s="19">
        <f t="shared" si="105"/>
        <v>387033.83105697844</v>
      </c>
      <c r="U535" s="19">
        <f t="shared" si="107"/>
        <v>382719.47234406706</v>
      </c>
      <c r="V535" s="19">
        <f t="shared" si="108"/>
        <v>-87033.831056976866</v>
      </c>
      <c r="W535" s="14">
        <v>533</v>
      </c>
      <c r="X535" s="15">
        <f t="shared" si="106"/>
        <v>21</v>
      </c>
      <c r="Y535" s="30"/>
    </row>
    <row r="536" spans="14:25" x14ac:dyDescent="0.25">
      <c r="N536" s="19">
        <f t="shared" si="102"/>
        <v>387033.83105697844</v>
      </c>
      <c r="O536" s="19">
        <f>IF(N536&gt;0,N536*Mortgage!$B$4/26,0)</f>
        <v>744.29582895572776</v>
      </c>
      <c r="P536" s="19">
        <f>IF(O536&gt;0,Mortgage!$B$38-O536,0)</f>
        <v>-1.363093446205653</v>
      </c>
      <c r="Q536" s="20">
        <f>IF(P536&gt;0,IF(Mortgage!$G$2 = "n", 0,Mortgage!$G$4-Mortgage!$B$38),0)</f>
        <v>0</v>
      </c>
      <c r="R536" s="20">
        <f t="shared" si="103"/>
        <v>742.9327355095221</v>
      </c>
      <c r="S536" s="20">
        <f t="shared" si="104"/>
        <v>-1.363093446205653</v>
      </c>
      <c r="T536" s="19">
        <f t="shared" si="105"/>
        <v>387035.19415042462</v>
      </c>
      <c r="U536" s="19">
        <f t="shared" si="107"/>
        <v>383463.76817302278</v>
      </c>
      <c r="V536" s="19">
        <f t="shared" si="108"/>
        <v>-87035.194150423078</v>
      </c>
      <c r="W536" s="14">
        <v>534</v>
      </c>
      <c r="X536" s="15">
        <f t="shared" si="106"/>
        <v>21</v>
      </c>
      <c r="Y536" s="31"/>
    </row>
    <row r="537" spans="14:25" x14ac:dyDescent="0.25">
      <c r="N537" s="19">
        <f t="shared" si="102"/>
        <v>387035.19415042462</v>
      </c>
      <c r="O537" s="19">
        <f>IF(N537&gt;0,N537*Mortgage!$B$4/26,0)</f>
        <v>744.29845028927821</v>
      </c>
      <c r="P537" s="19">
        <f>IF(O537&gt;0,Mortgage!$B$38-O537,0)</f>
        <v>-1.3657147797561038</v>
      </c>
      <c r="Q537" s="20">
        <f>IF(P537&gt;0,IF(Mortgage!$G$2 = "n", 0,Mortgage!$G$4-Mortgage!$B$38),0)</f>
        <v>0</v>
      </c>
      <c r="R537" s="20">
        <f t="shared" si="103"/>
        <v>742.9327355095221</v>
      </c>
      <c r="S537" s="20">
        <f t="shared" si="104"/>
        <v>-1.3657147797561038</v>
      </c>
      <c r="T537" s="19">
        <f t="shared" si="105"/>
        <v>387036.55986520438</v>
      </c>
      <c r="U537" s="19">
        <f t="shared" si="107"/>
        <v>384208.06662331207</v>
      </c>
      <c r="V537" s="19">
        <f t="shared" si="108"/>
        <v>-87036.559865202827</v>
      </c>
      <c r="W537" s="14">
        <v>535</v>
      </c>
      <c r="X537" s="15">
        <f t="shared" si="106"/>
        <v>21</v>
      </c>
      <c r="Y537" s="31"/>
    </row>
    <row r="538" spans="14:25" x14ac:dyDescent="0.25">
      <c r="N538" s="19">
        <f t="shared" si="102"/>
        <v>387036.55986520438</v>
      </c>
      <c r="O538" s="19">
        <f>IF(N538&gt;0,N538*Mortgage!$B$4/26,0)</f>
        <v>744.30107666385459</v>
      </c>
      <c r="P538" s="19">
        <f>IF(O538&gt;0,Mortgage!$B$38-O538,0)</f>
        <v>-1.3683411543324837</v>
      </c>
      <c r="Q538" s="20">
        <f>IF(P538&gt;0,IF(Mortgage!$G$2 = "n", 0,Mortgage!$G$4-Mortgage!$B$38),0)</f>
        <v>0</v>
      </c>
      <c r="R538" s="20">
        <f t="shared" si="103"/>
        <v>742.9327355095221</v>
      </c>
      <c r="S538" s="20">
        <f t="shared" si="104"/>
        <v>-1.3683411543324837</v>
      </c>
      <c r="T538" s="19">
        <f t="shared" si="105"/>
        <v>387037.92820635875</v>
      </c>
      <c r="U538" s="19">
        <f t="shared" si="107"/>
        <v>384952.3676999759</v>
      </c>
      <c r="V538" s="19">
        <f t="shared" si="108"/>
        <v>-87037.928206357159</v>
      </c>
      <c r="W538" s="14">
        <v>536</v>
      </c>
      <c r="X538" s="15">
        <f t="shared" si="106"/>
        <v>21</v>
      </c>
      <c r="Y538" s="31"/>
    </row>
    <row r="539" spans="14:25" x14ac:dyDescent="0.25">
      <c r="N539" s="19">
        <f t="shared" si="102"/>
        <v>387037.92820635875</v>
      </c>
      <c r="O539" s="19">
        <f>IF(N539&gt;0,N539*Mortgage!$B$4/26,0)</f>
        <v>744.30370808915154</v>
      </c>
      <c r="P539" s="19">
        <f>IF(O539&gt;0,Mortgage!$B$38-O539,0)</f>
        <v>-1.3709725796294379</v>
      </c>
      <c r="Q539" s="20">
        <f>IF(P539&gt;0,IF(Mortgage!$G$2 = "n", 0,Mortgage!$G$4-Mortgage!$B$38),0)</f>
        <v>0</v>
      </c>
      <c r="R539" s="20">
        <f t="shared" si="103"/>
        <v>742.9327355095221</v>
      </c>
      <c r="S539" s="20">
        <f t="shared" si="104"/>
        <v>-1.3709725796294379</v>
      </c>
      <c r="T539" s="19">
        <f t="shared" si="105"/>
        <v>387039.29917893838</v>
      </c>
      <c r="U539" s="19">
        <f t="shared" si="107"/>
        <v>385696.67140806507</v>
      </c>
      <c r="V539" s="19">
        <f t="shared" si="108"/>
        <v>-87039.299178936795</v>
      </c>
      <c r="W539" s="14">
        <v>537</v>
      </c>
      <c r="X539" s="15">
        <f t="shared" si="106"/>
        <v>21</v>
      </c>
      <c r="Y539" s="31"/>
    </row>
    <row r="540" spans="14:25" x14ac:dyDescent="0.25">
      <c r="N540" s="19">
        <f t="shared" si="102"/>
        <v>387039.29917893838</v>
      </c>
      <c r="O540" s="19">
        <f>IF(N540&gt;0,N540*Mortgage!$B$4/26,0)</f>
        <v>744.30634457488145</v>
      </c>
      <c r="P540" s="19">
        <f>IF(O540&gt;0,Mortgage!$B$38-O540,0)</f>
        <v>-1.3736090653593465</v>
      </c>
      <c r="Q540" s="20">
        <f>IF(P540&gt;0,IF(Mortgage!$G$2 = "n", 0,Mortgage!$G$4-Mortgage!$B$38),0)</f>
        <v>0</v>
      </c>
      <c r="R540" s="20">
        <f t="shared" si="103"/>
        <v>742.9327355095221</v>
      </c>
      <c r="S540" s="20">
        <f t="shared" si="104"/>
        <v>-1.3736090653593465</v>
      </c>
      <c r="T540" s="19">
        <f t="shared" si="105"/>
        <v>387040.67278800375</v>
      </c>
      <c r="U540" s="19">
        <f t="shared" si="107"/>
        <v>386440.97775263997</v>
      </c>
      <c r="V540" s="19">
        <f t="shared" si="108"/>
        <v>-87040.67278800215</v>
      </c>
      <c r="W540" s="14">
        <v>538</v>
      </c>
      <c r="X540" s="15">
        <f t="shared" si="106"/>
        <v>21</v>
      </c>
      <c r="Y540" s="31"/>
    </row>
    <row r="541" spans="14:25" x14ac:dyDescent="0.25">
      <c r="N541" s="19">
        <f t="shared" si="102"/>
        <v>387040.67278800375</v>
      </c>
      <c r="O541" s="19">
        <f>IF(N541&gt;0,N541*Mortgage!$B$4/26,0)</f>
        <v>744.30898613077647</v>
      </c>
      <c r="P541" s="19">
        <f>IF(O541&gt;0,Mortgage!$B$38-O541,0)</f>
        <v>-1.3762506212543713</v>
      </c>
      <c r="Q541" s="20">
        <f>IF(P541&gt;0,IF(Mortgage!$G$2 = "n", 0,Mortgage!$G$4-Mortgage!$B$38),0)</f>
        <v>0</v>
      </c>
      <c r="R541" s="20">
        <f t="shared" si="103"/>
        <v>742.9327355095221</v>
      </c>
      <c r="S541" s="20">
        <f t="shared" si="104"/>
        <v>-1.3762506212543713</v>
      </c>
      <c r="T541" s="19">
        <f t="shared" si="105"/>
        <v>387042.04903862503</v>
      </c>
      <c r="U541" s="19">
        <f t="shared" si="107"/>
        <v>387185.28673877072</v>
      </c>
      <c r="V541" s="19">
        <f t="shared" si="108"/>
        <v>-87042.049038623401</v>
      </c>
      <c r="W541" s="14">
        <v>539</v>
      </c>
      <c r="X541" s="15">
        <f t="shared" si="106"/>
        <v>21</v>
      </c>
      <c r="Y541" s="31"/>
    </row>
    <row r="542" spans="14:25" x14ac:dyDescent="0.25">
      <c r="N542" s="19">
        <f t="shared" si="102"/>
        <v>387042.04903862503</v>
      </c>
      <c r="O542" s="19">
        <f>IF(N542&gt;0,N542*Mortgage!$B$4/26,0)</f>
        <v>744.31163276658663</v>
      </c>
      <c r="P542" s="19">
        <f>IF(O542&gt;0,Mortgage!$B$38-O542,0)</f>
        <v>-1.3788972570645228</v>
      </c>
      <c r="Q542" s="20">
        <f>IF(P542&gt;0,IF(Mortgage!$G$2 = "n", 0,Mortgage!$G$4-Mortgage!$B$38),0)</f>
        <v>0</v>
      </c>
      <c r="R542" s="20">
        <f t="shared" si="103"/>
        <v>742.9327355095221</v>
      </c>
      <c r="S542" s="20">
        <f t="shared" si="104"/>
        <v>-1.3788972570645228</v>
      </c>
      <c r="T542" s="19">
        <f t="shared" si="105"/>
        <v>387043.42793588212</v>
      </c>
      <c r="U542" s="19">
        <f t="shared" si="107"/>
        <v>387929.59837153729</v>
      </c>
      <c r="V542" s="19">
        <f t="shared" si="108"/>
        <v>-87043.427935880463</v>
      </c>
      <c r="W542" s="14">
        <v>540</v>
      </c>
      <c r="X542" s="15">
        <f t="shared" si="106"/>
        <v>21</v>
      </c>
      <c r="Y542" s="31"/>
    </row>
    <row r="543" spans="14:25" x14ac:dyDescent="0.25">
      <c r="N543" s="19">
        <f t="shared" si="102"/>
        <v>387043.42793588212</v>
      </c>
      <c r="O543" s="19">
        <f>IF(N543&gt;0,N543*Mortgage!$B$4/26,0)</f>
        <v>744.31428449208101</v>
      </c>
      <c r="P543" s="19">
        <f>IF(O543&gt;0,Mortgage!$B$38-O543,0)</f>
        <v>-1.3815489825589111</v>
      </c>
      <c r="Q543" s="20">
        <f>IF(P543&gt;0,IF(Mortgage!$G$2 = "n", 0,Mortgage!$G$4-Mortgage!$B$38),0)</f>
        <v>0</v>
      </c>
      <c r="R543" s="20">
        <f t="shared" si="103"/>
        <v>742.9327355095221</v>
      </c>
      <c r="S543" s="20">
        <f t="shared" si="104"/>
        <v>-1.3815489825589111</v>
      </c>
      <c r="T543" s="19">
        <f t="shared" si="105"/>
        <v>387044.8094848647</v>
      </c>
      <c r="U543" s="19">
        <f t="shared" si="107"/>
        <v>388673.9126560294</v>
      </c>
      <c r="V543" s="19">
        <f t="shared" si="108"/>
        <v>-87044.809484863028</v>
      </c>
      <c r="W543" s="14">
        <v>541</v>
      </c>
      <c r="X543" s="15">
        <f t="shared" si="106"/>
        <v>21</v>
      </c>
      <c r="Y543" s="31"/>
    </row>
    <row r="544" spans="14:25" x14ac:dyDescent="0.25">
      <c r="N544" s="19">
        <f t="shared" si="102"/>
        <v>387044.8094848647</v>
      </c>
      <c r="O544" s="19">
        <f>IF(N544&gt;0,N544*Mortgage!$B$4/26,0)</f>
        <v>744.31694131704762</v>
      </c>
      <c r="P544" s="19">
        <f>IF(O544&gt;0,Mortgage!$B$38-O544,0)</f>
        <v>-1.3842058075255181</v>
      </c>
      <c r="Q544" s="20">
        <f>IF(P544&gt;0,IF(Mortgage!$G$2 = "n", 0,Mortgage!$G$4-Mortgage!$B$38),0)</f>
        <v>0</v>
      </c>
      <c r="R544" s="20">
        <f t="shared" si="103"/>
        <v>742.9327355095221</v>
      </c>
      <c r="S544" s="20">
        <f t="shared" si="104"/>
        <v>-1.3842058075255181</v>
      </c>
      <c r="T544" s="19">
        <f t="shared" si="105"/>
        <v>387046.19369067223</v>
      </c>
      <c r="U544" s="19">
        <f t="shared" si="107"/>
        <v>389418.22959734645</v>
      </c>
      <c r="V544" s="19">
        <f t="shared" si="108"/>
        <v>-87046.193690670552</v>
      </c>
      <c r="W544" s="14">
        <v>542</v>
      </c>
      <c r="X544" s="15">
        <f t="shared" si="106"/>
        <v>21</v>
      </c>
      <c r="Y544" s="31"/>
    </row>
    <row r="545" spans="14:25" x14ac:dyDescent="0.25">
      <c r="N545" s="19">
        <f t="shared" si="102"/>
        <v>387046.19369067223</v>
      </c>
      <c r="O545" s="19">
        <f>IF(N545&gt;0,N545*Mortgage!$B$4/26,0)</f>
        <v>744.31960325129273</v>
      </c>
      <c r="P545" s="19">
        <f>IF(O545&gt;0,Mortgage!$B$38-O545,0)</f>
        <v>-1.3868677417706294</v>
      </c>
      <c r="Q545" s="20">
        <f>IF(P545&gt;0,IF(Mortgage!$G$2 = "n", 0,Mortgage!$G$4-Mortgage!$B$38),0)</f>
        <v>0</v>
      </c>
      <c r="R545" s="20">
        <f t="shared" si="103"/>
        <v>742.9327355095221</v>
      </c>
      <c r="S545" s="20">
        <f t="shared" si="104"/>
        <v>-1.3868677417706294</v>
      </c>
      <c r="T545" s="19">
        <f t="shared" si="105"/>
        <v>387047.58055841399</v>
      </c>
      <c r="U545" s="19">
        <f t="shared" si="107"/>
        <v>390162.54920059774</v>
      </c>
      <c r="V545" s="19">
        <f t="shared" si="108"/>
        <v>-87047.58055841233</v>
      </c>
      <c r="W545" s="14">
        <v>543</v>
      </c>
      <c r="X545" s="15">
        <f t="shared" si="106"/>
        <v>21</v>
      </c>
      <c r="Y545" s="31"/>
    </row>
    <row r="546" spans="14:25" x14ac:dyDescent="0.25">
      <c r="N546" s="19">
        <f t="shared" si="102"/>
        <v>387047.58055841399</v>
      </c>
      <c r="O546" s="19">
        <f>IF(N546&gt;0,N546*Mortgage!$B$4/26,0)</f>
        <v>744.3222703046423</v>
      </c>
      <c r="P546" s="19">
        <f>IF(O546&gt;0,Mortgage!$B$38-O546,0)</f>
        <v>-1.3895347951201984</v>
      </c>
      <c r="Q546" s="20">
        <f>IF(P546&gt;0,IF(Mortgage!$G$2 = "n", 0,Mortgage!$G$4-Mortgage!$B$38),0)</f>
        <v>0</v>
      </c>
      <c r="R546" s="20">
        <f t="shared" si="103"/>
        <v>742.9327355095221</v>
      </c>
      <c r="S546" s="20">
        <f t="shared" si="104"/>
        <v>-1.3895347951201984</v>
      </c>
      <c r="T546" s="19">
        <f t="shared" si="105"/>
        <v>387048.97009320912</v>
      </c>
      <c r="U546" s="19">
        <f t="shared" si="107"/>
        <v>390906.87147090241</v>
      </c>
      <c r="V546" s="19">
        <f t="shared" si="108"/>
        <v>-87048.970093207448</v>
      </c>
      <c r="W546" s="14">
        <v>544</v>
      </c>
      <c r="X546" s="15">
        <f t="shared" si="106"/>
        <v>21</v>
      </c>
      <c r="Y546" s="31"/>
    </row>
    <row r="547" spans="14:25" x14ac:dyDescent="0.25">
      <c r="N547" s="19">
        <f t="shared" si="102"/>
        <v>387048.97009320912</v>
      </c>
      <c r="O547" s="19">
        <f>IF(N547&gt;0,N547*Mortgage!$B$4/26,0)</f>
        <v>744.3249424869407</v>
      </c>
      <c r="P547" s="19">
        <f>IF(O547&gt;0,Mortgage!$B$38-O547,0)</f>
        <v>-1.3922069774185957</v>
      </c>
      <c r="Q547" s="20">
        <f>IF(P547&gt;0,IF(Mortgage!$G$2 = "n", 0,Mortgage!$G$4-Mortgage!$B$38),0)</f>
        <v>0</v>
      </c>
      <c r="R547" s="20">
        <f t="shared" si="103"/>
        <v>742.9327355095221</v>
      </c>
      <c r="S547" s="20">
        <f t="shared" si="104"/>
        <v>-1.3922069774185957</v>
      </c>
      <c r="T547" s="19">
        <f t="shared" si="105"/>
        <v>387050.36230018653</v>
      </c>
      <c r="U547" s="19">
        <f t="shared" si="107"/>
        <v>391651.19641338935</v>
      </c>
      <c r="V547" s="19">
        <f t="shared" si="108"/>
        <v>-87050.362300184861</v>
      </c>
      <c r="W547" s="14">
        <v>545</v>
      </c>
      <c r="X547" s="15">
        <f t="shared" si="106"/>
        <v>21</v>
      </c>
      <c r="Y547" s="31"/>
    </row>
    <row r="548" spans="14:25" x14ac:dyDescent="0.25">
      <c r="N548" s="19">
        <f t="shared" si="102"/>
        <v>387050.36230018653</v>
      </c>
      <c r="O548" s="19">
        <f>IF(N548&gt;0,N548*Mortgage!$B$4/26,0)</f>
        <v>744.32761980805105</v>
      </c>
      <c r="P548" s="19">
        <f>IF(O548&gt;0,Mortgage!$B$38-O548,0)</f>
        <v>-1.3948842985289502</v>
      </c>
      <c r="Q548" s="20">
        <f>IF(P548&gt;0,IF(Mortgage!$G$2 = "n", 0,Mortgage!$G$4-Mortgage!$B$38),0)</f>
        <v>0</v>
      </c>
      <c r="R548" s="20">
        <f t="shared" si="103"/>
        <v>742.9327355095221</v>
      </c>
      <c r="S548" s="20">
        <f t="shared" si="104"/>
        <v>-1.3948842985289502</v>
      </c>
      <c r="T548" s="19">
        <f t="shared" si="105"/>
        <v>387051.75718448509</v>
      </c>
      <c r="U548" s="19">
        <f t="shared" si="107"/>
        <v>392395.52403319738</v>
      </c>
      <c r="V548" s="19">
        <f t="shared" si="108"/>
        <v>-87051.757184483387</v>
      </c>
      <c r="W548" s="14">
        <v>546</v>
      </c>
      <c r="X548" s="15">
        <f t="shared" si="106"/>
        <v>21</v>
      </c>
      <c r="Y548" s="31"/>
    </row>
    <row r="549" spans="14:25" x14ac:dyDescent="0.25">
      <c r="N549" s="19">
        <f t="shared" si="102"/>
        <v>387051.75718448509</v>
      </c>
      <c r="O549" s="19">
        <f>IF(N549&gt;0,N549*Mortgage!$B$4/26,0)</f>
        <v>744.33030227785594</v>
      </c>
      <c r="P549" s="19">
        <f>IF(O549&gt;0,Mortgage!$B$38-O549,0)</f>
        <v>-1.3975667683338315</v>
      </c>
      <c r="Q549" s="20">
        <f>IF(P549&gt;0,IF(Mortgage!$G$2 = "n", 0,Mortgage!$G$4-Mortgage!$B$38),0)</f>
        <v>0</v>
      </c>
      <c r="R549" s="20">
        <f t="shared" si="103"/>
        <v>742.9327355095221</v>
      </c>
      <c r="S549" s="20">
        <f t="shared" si="104"/>
        <v>-1.3975667683338315</v>
      </c>
      <c r="T549" s="19">
        <f t="shared" si="105"/>
        <v>387053.15475125343</v>
      </c>
      <c r="U549" s="19">
        <f t="shared" si="107"/>
        <v>393139.85433547525</v>
      </c>
      <c r="V549" s="19">
        <f t="shared" si="108"/>
        <v>-87053.154751251728</v>
      </c>
      <c r="W549" s="14">
        <v>547</v>
      </c>
      <c r="X549" s="15">
        <f t="shared" si="106"/>
        <v>22</v>
      </c>
      <c r="Y549" s="30"/>
    </row>
    <row r="550" spans="14:25" x14ac:dyDescent="0.25">
      <c r="N550" s="19">
        <f t="shared" si="102"/>
        <v>387053.15475125343</v>
      </c>
      <c r="O550" s="19">
        <f>IF(N550&gt;0,N550*Mortgage!$B$4/26,0)</f>
        <v>744.33298990625667</v>
      </c>
      <c r="P550" s="19">
        <f>IF(O550&gt;0,Mortgage!$B$38-O550,0)</f>
        <v>-1.4002543967345673</v>
      </c>
      <c r="Q550" s="20">
        <f>IF(P550&gt;0,IF(Mortgage!$G$2 = "n", 0,Mortgage!$G$4-Mortgage!$B$38),0)</f>
        <v>0</v>
      </c>
      <c r="R550" s="20">
        <f t="shared" si="103"/>
        <v>742.9327355095221</v>
      </c>
      <c r="S550" s="20">
        <f t="shared" si="104"/>
        <v>-1.4002543967345673</v>
      </c>
      <c r="T550" s="19">
        <f t="shared" si="105"/>
        <v>387054.55500565015</v>
      </c>
      <c r="U550" s="19">
        <f t="shared" si="107"/>
        <v>393884.1873253815</v>
      </c>
      <c r="V550" s="19">
        <f t="shared" si="108"/>
        <v>-87054.555005648464</v>
      </c>
      <c r="W550" s="14">
        <v>548</v>
      </c>
      <c r="X550" s="15">
        <f t="shared" si="106"/>
        <v>22</v>
      </c>
      <c r="Y550" s="30"/>
    </row>
    <row r="551" spans="14:25" x14ac:dyDescent="0.25">
      <c r="N551" s="19">
        <f t="shared" si="102"/>
        <v>387054.55500565015</v>
      </c>
      <c r="O551" s="19">
        <f>IF(N551&gt;0,N551*Mortgage!$B$4/26,0)</f>
        <v>744.33568270317346</v>
      </c>
      <c r="P551" s="19">
        <f>IF(O551&gt;0,Mortgage!$B$38-O551,0)</f>
        <v>-1.4029471936513573</v>
      </c>
      <c r="Q551" s="20">
        <f>IF(P551&gt;0,IF(Mortgage!$G$2 = "n", 0,Mortgage!$G$4-Mortgage!$B$38),0)</f>
        <v>0</v>
      </c>
      <c r="R551" s="20">
        <f t="shared" si="103"/>
        <v>742.9327355095221</v>
      </c>
      <c r="S551" s="20">
        <f t="shared" si="104"/>
        <v>-1.4029471936513573</v>
      </c>
      <c r="T551" s="19">
        <f t="shared" si="105"/>
        <v>387055.9579528438</v>
      </c>
      <c r="U551" s="19">
        <f t="shared" si="107"/>
        <v>394628.52300808468</v>
      </c>
      <c r="V551" s="19">
        <f t="shared" si="108"/>
        <v>-87055.957952842116</v>
      </c>
      <c r="W551" s="14">
        <v>549</v>
      </c>
      <c r="X551" s="15">
        <f t="shared" si="106"/>
        <v>22</v>
      </c>
      <c r="Y551" s="30"/>
    </row>
    <row r="552" spans="14:25" x14ac:dyDescent="0.25">
      <c r="N552" s="19">
        <f t="shared" si="102"/>
        <v>387055.9579528438</v>
      </c>
      <c r="O552" s="19">
        <f>IF(N552&gt;0,N552*Mortgage!$B$4/26,0)</f>
        <v>744.33838067854583</v>
      </c>
      <c r="P552" s="19">
        <f>IF(O552&gt;0,Mortgage!$B$38-O552,0)</f>
        <v>-1.4056451690237282</v>
      </c>
      <c r="Q552" s="20">
        <f>IF(P552&gt;0,IF(Mortgage!$G$2 = "n", 0,Mortgage!$G$4-Mortgage!$B$38),0)</f>
        <v>0</v>
      </c>
      <c r="R552" s="20">
        <f t="shared" si="103"/>
        <v>742.9327355095221</v>
      </c>
      <c r="S552" s="20">
        <f t="shared" si="104"/>
        <v>-1.4056451690237282</v>
      </c>
      <c r="T552" s="19">
        <f t="shared" si="105"/>
        <v>387057.36359801283</v>
      </c>
      <c r="U552" s="19">
        <f t="shared" si="107"/>
        <v>395372.86138876324</v>
      </c>
      <c r="V552" s="19">
        <f t="shared" si="108"/>
        <v>-87057.363598011143</v>
      </c>
      <c r="W552" s="14">
        <v>550</v>
      </c>
      <c r="X552" s="15">
        <f t="shared" si="106"/>
        <v>22</v>
      </c>
      <c r="Y552" s="30"/>
    </row>
    <row r="553" spans="14:25" x14ac:dyDescent="0.25">
      <c r="N553" s="19">
        <f t="shared" si="102"/>
        <v>387057.36359801283</v>
      </c>
      <c r="O553" s="19">
        <f>IF(N553&gt;0,N553*Mortgage!$B$4/26,0)</f>
        <v>744.3410838423323</v>
      </c>
      <c r="P553" s="19">
        <f>IF(O553&gt;0,Mortgage!$B$38-O553,0)</f>
        <v>-1.408348332810192</v>
      </c>
      <c r="Q553" s="20">
        <f>IF(P553&gt;0,IF(Mortgage!$G$2 = "n", 0,Mortgage!$G$4-Mortgage!$B$38),0)</f>
        <v>0</v>
      </c>
      <c r="R553" s="20">
        <f t="shared" si="103"/>
        <v>742.9327355095221</v>
      </c>
      <c r="S553" s="20">
        <f t="shared" si="104"/>
        <v>-1.408348332810192</v>
      </c>
      <c r="T553" s="19">
        <f t="shared" si="105"/>
        <v>387058.77194634563</v>
      </c>
      <c r="U553" s="19">
        <f t="shared" si="107"/>
        <v>396117.20247260557</v>
      </c>
      <c r="V553" s="19">
        <f t="shared" si="108"/>
        <v>-87058.771946343957</v>
      </c>
      <c r="W553" s="14">
        <v>551</v>
      </c>
      <c r="X553" s="15">
        <f t="shared" si="106"/>
        <v>22</v>
      </c>
      <c r="Y553" s="30"/>
    </row>
    <row r="554" spans="14:25" x14ac:dyDescent="0.25">
      <c r="N554" s="19">
        <f t="shared" si="102"/>
        <v>387058.77194634563</v>
      </c>
      <c r="O554" s="19">
        <f>IF(N554&gt;0,N554*Mortgage!$B$4/26,0)</f>
        <v>744.34379220451092</v>
      </c>
      <c r="P554" s="19">
        <f>IF(O554&gt;0,Mortgage!$B$38-O554,0)</f>
        <v>-1.4110566949888153</v>
      </c>
      <c r="Q554" s="20">
        <f>IF(P554&gt;0,IF(Mortgage!$G$2 = "n", 0,Mortgage!$G$4-Mortgage!$B$38),0)</f>
        <v>0</v>
      </c>
      <c r="R554" s="20">
        <f t="shared" si="103"/>
        <v>742.9327355095221</v>
      </c>
      <c r="S554" s="20">
        <f t="shared" si="104"/>
        <v>-1.4110566949888153</v>
      </c>
      <c r="T554" s="19">
        <f t="shared" si="105"/>
        <v>387060.18300304061</v>
      </c>
      <c r="U554" s="19">
        <f t="shared" si="107"/>
        <v>396861.54626481008</v>
      </c>
      <c r="V554" s="19">
        <f t="shared" si="108"/>
        <v>-87060.183003038939</v>
      </c>
      <c r="W554" s="14">
        <v>552</v>
      </c>
      <c r="X554" s="15">
        <f t="shared" si="106"/>
        <v>22</v>
      </c>
      <c r="Y554" s="30"/>
    </row>
    <row r="555" spans="14:25" x14ac:dyDescent="0.25">
      <c r="N555" s="19">
        <f t="shared" ref="N555:N618" si="109">T554</f>
        <v>387060.18300304061</v>
      </c>
      <c r="O555" s="19">
        <f>IF(N555&gt;0,N555*Mortgage!$B$4/26,0)</f>
        <v>744.34650577507819</v>
      </c>
      <c r="P555" s="19">
        <f>IF(O555&gt;0,Mortgage!$B$38-O555,0)</f>
        <v>-1.4137702655560815</v>
      </c>
      <c r="Q555" s="20">
        <f>IF(P555&gt;0,IF(Mortgage!$G$2 = "n", 0,Mortgage!$G$4-Mortgage!$B$38),0)</f>
        <v>0</v>
      </c>
      <c r="R555" s="20">
        <f t="shared" si="103"/>
        <v>742.9327355095221</v>
      </c>
      <c r="S555" s="20">
        <f t="shared" si="104"/>
        <v>-1.4137702655560815</v>
      </c>
      <c r="T555" s="19">
        <f t="shared" si="105"/>
        <v>387061.59677330614</v>
      </c>
      <c r="U555" s="19">
        <f t="shared" si="107"/>
        <v>397605.89277058514</v>
      </c>
      <c r="V555" s="19">
        <f t="shared" si="108"/>
        <v>-87061.596773304496</v>
      </c>
      <c r="W555" s="14">
        <v>553</v>
      </c>
      <c r="X555" s="15">
        <f t="shared" si="106"/>
        <v>22</v>
      </c>
      <c r="Y555" s="30"/>
    </row>
    <row r="556" spans="14:25" x14ac:dyDescent="0.25">
      <c r="N556" s="19">
        <f t="shared" si="109"/>
        <v>387061.59677330614</v>
      </c>
      <c r="O556" s="19">
        <f>IF(N556&gt;0,N556*Mortgage!$B$4/26,0)</f>
        <v>744.34922456405025</v>
      </c>
      <c r="P556" s="19">
        <f>IF(O556&gt;0,Mortgage!$B$38-O556,0)</f>
        <v>-1.4164890545281423</v>
      </c>
      <c r="Q556" s="20">
        <f>IF(P556&gt;0,IF(Mortgage!$G$2 = "n", 0,Mortgage!$G$4-Mortgage!$B$38),0)</f>
        <v>0</v>
      </c>
      <c r="R556" s="20">
        <f t="shared" si="103"/>
        <v>742.9327355095221</v>
      </c>
      <c r="S556" s="20">
        <f t="shared" si="104"/>
        <v>-1.4164890545281423</v>
      </c>
      <c r="T556" s="19">
        <f t="shared" si="105"/>
        <v>387063.01326236065</v>
      </c>
      <c r="U556" s="19">
        <f t="shared" si="107"/>
        <v>398350.24199514918</v>
      </c>
      <c r="V556" s="19">
        <f t="shared" si="108"/>
        <v>-87063.013262359018</v>
      </c>
      <c r="W556" s="14">
        <v>554</v>
      </c>
      <c r="X556" s="15">
        <f t="shared" si="106"/>
        <v>22</v>
      </c>
      <c r="Y556" s="30"/>
    </row>
    <row r="557" spans="14:25" x14ac:dyDescent="0.25">
      <c r="N557" s="19">
        <f t="shared" si="109"/>
        <v>387063.01326236065</v>
      </c>
      <c r="O557" s="19">
        <f>IF(N557&gt;0,N557*Mortgage!$B$4/26,0)</f>
        <v>744.35194858146292</v>
      </c>
      <c r="P557" s="19">
        <f>IF(O557&gt;0,Mortgage!$B$38-O557,0)</f>
        <v>-1.4192130719408169</v>
      </c>
      <c r="Q557" s="20">
        <f>IF(P557&gt;0,IF(Mortgage!$G$2 = "n", 0,Mortgage!$G$4-Mortgage!$B$38),0)</f>
        <v>0</v>
      </c>
      <c r="R557" s="20">
        <f t="shared" si="103"/>
        <v>742.9327355095221</v>
      </c>
      <c r="S557" s="20">
        <f t="shared" si="104"/>
        <v>-1.4192130719408169</v>
      </c>
      <c r="T557" s="19">
        <f t="shared" si="105"/>
        <v>387064.43247543258</v>
      </c>
      <c r="U557" s="19">
        <f t="shared" si="107"/>
        <v>399094.59394373064</v>
      </c>
      <c r="V557" s="19">
        <f t="shared" si="108"/>
        <v>-87064.432475430964</v>
      </c>
      <c r="W557" s="14">
        <v>555</v>
      </c>
      <c r="X557" s="15">
        <f t="shared" si="106"/>
        <v>22</v>
      </c>
      <c r="Y557" s="30"/>
    </row>
    <row r="558" spans="14:25" x14ac:dyDescent="0.25">
      <c r="N558" s="19">
        <f t="shared" si="109"/>
        <v>387064.43247543258</v>
      </c>
      <c r="O558" s="19">
        <f>IF(N558&gt;0,N558*Mortgage!$B$4/26,0)</f>
        <v>744.35467783737045</v>
      </c>
      <c r="P558" s="19">
        <f>IF(O558&gt;0,Mortgage!$B$38-O558,0)</f>
        <v>-1.4219423278483418</v>
      </c>
      <c r="Q558" s="20">
        <f>IF(P558&gt;0,IF(Mortgage!$G$2 = "n", 0,Mortgage!$G$4-Mortgage!$B$38),0)</f>
        <v>0</v>
      </c>
      <c r="R558" s="20">
        <f t="shared" si="103"/>
        <v>742.9327355095221</v>
      </c>
      <c r="S558" s="20">
        <f t="shared" si="104"/>
        <v>-1.4219423278483418</v>
      </c>
      <c r="T558" s="19">
        <f t="shared" si="105"/>
        <v>387065.85441776045</v>
      </c>
      <c r="U558" s="19">
        <f t="shared" si="107"/>
        <v>399838.94862156798</v>
      </c>
      <c r="V558" s="19">
        <f t="shared" si="108"/>
        <v>-87065.854417758819</v>
      </c>
      <c r="W558" s="14">
        <v>556</v>
      </c>
      <c r="X558" s="15">
        <f t="shared" si="106"/>
        <v>22</v>
      </c>
      <c r="Y558" s="30"/>
    </row>
    <row r="559" spans="14:25" x14ac:dyDescent="0.25">
      <c r="N559" s="19">
        <f t="shared" si="109"/>
        <v>387065.85441776045</v>
      </c>
      <c r="O559" s="19">
        <f>IF(N559&gt;0,N559*Mortgage!$B$4/26,0)</f>
        <v>744.35741234184707</v>
      </c>
      <c r="P559" s="19">
        <f>IF(O559&gt;0,Mortgage!$B$38-O559,0)</f>
        <v>-1.4246768323249626</v>
      </c>
      <c r="Q559" s="20">
        <f>IF(P559&gt;0,IF(Mortgage!$G$2 = "n", 0,Mortgage!$G$4-Mortgage!$B$38),0)</f>
        <v>0</v>
      </c>
      <c r="R559" s="20">
        <f t="shared" si="103"/>
        <v>742.9327355095221</v>
      </c>
      <c r="S559" s="20">
        <f t="shared" si="104"/>
        <v>-1.4246768323249626</v>
      </c>
      <c r="T559" s="19">
        <f t="shared" si="105"/>
        <v>387067.27909459278</v>
      </c>
      <c r="U559" s="19">
        <f t="shared" si="107"/>
        <v>400583.30603390984</v>
      </c>
      <c r="V559" s="19">
        <f t="shared" si="108"/>
        <v>-87067.27909459114</v>
      </c>
      <c r="W559" s="14">
        <v>557</v>
      </c>
      <c r="X559" s="15">
        <f t="shared" si="106"/>
        <v>22</v>
      </c>
      <c r="Y559" s="30"/>
    </row>
    <row r="560" spans="14:25" x14ac:dyDescent="0.25">
      <c r="N560" s="19">
        <f t="shared" si="109"/>
        <v>387067.27909459278</v>
      </c>
      <c r="O560" s="19">
        <f>IF(N560&gt;0,N560*Mortgage!$B$4/26,0)</f>
        <v>744.36015210498613</v>
      </c>
      <c r="P560" s="19">
        <f>IF(O560&gt;0,Mortgage!$B$38-O560,0)</f>
        <v>-1.4274165954640239</v>
      </c>
      <c r="Q560" s="20">
        <f>IF(P560&gt;0,IF(Mortgage!$G$2 = "n", 0,Mortgage!$G$4-Mortgage!$B$38),0)</f>
        <v>0</v>
      </c>
      <c r="R560" s="20">
        <f t="shared" si="103"/>
        <v>742.9327355095221</v>
      </c>
      <c r="S560" s="20">
        <f t="shared" si="104"/>
        <v>-1.4274165954640239</v>
      </c>
      <c r="T560" s="19">
        <f t="shared" si="105"/>
        <v>387068.70651118824</v>
      </c>
      <c r="U560" s="19">
        <f t="shared" si="107"/>
        <v>401327.66618601483</v>
      </c>
      <c r="V560" s="19">
        <f t="shared" si="108"/>
        <v>-87068.70651118661</v>
      </c>
      <c r="W560" s="14">
        <v>558</v>
      </c>
      <c r="X560" s="15">
        <f t="shared" si="106"/>
        <v>22</v>
      </c>
      <c r="Y560" s="30"/>
    </row>
    <row r="561" spans="14:25" x14ac:dyDescent="0.25">
      <c r="N561" s="19">
        <f t="shared" si="109"/>
        <v>387068.70651118824</v>
      </c>
      <c r="O561" s="19">
        <f>IF(N561&gt;0,N561*Mortgage!$B$4/26,0)</f>
        <v>744.36289713690053</v>
      </c>
      <c r="P561" s="19">
        <f>IF(O561&gt;0,Mortgage!$B$38-O561,0)</f>
        <v>-1.4301616273784248</v>
      </c>
      <c r="Q561" s="20">
        <f>IF(P561&gt;0,IF(Mortgage!$G$2 = "n", 0,Mortgage!$G$4-Mortgage!$B$38),0)</f>
        <v>0</v>
      </c>
      <c r="R561" s="20">
        <f t="shared" si="103"/>
        <v>742.9327355095221</v>
      </c>
      <c r="S561" s="20">
        <f t="shared" si="104"/>
        <v>-1.4301616273784248</v>
      </c>
      <c r="T561" s="19">
        <f t="shared" si="105"/>
        <v>387070.1366728156</v>
      </c>
      <c r="U561" s="19">
        <f t="shared" si="107"/>
        <v>402072.02908315172</v>
      </c>
      <c r="V561" s="19">
        <f t="shared" si="108"/>
        <v>-87070.136672813984</v>
      </c>
      <c r="W561" s="14">
        <v>559</v>
      </c>
      <c r="X561" s="15">
        <f t="shared" si="106"/>
        <v>22</v>
      </c>
      <c r="Y561" s="30"/>
    </row>
    <row r="562" spans="14:25" x14ac:dyDescent="0.25">
      <c r="N562" s="19">
        <f t="shared" si="109"/>
        <v>387070.1366728156</v>
      </c>
      <c r="O562" s="19">
        <f>IF(N562&gt;0,N562*Mortgage!$B$4/26,0)</f>
        <v>744.36564744772238</v>
      </c>
      <c r="P562" s="19">
        <f>IF(O562&gt;0,Mortgage!$B$38-O562,0)</f>
        <v>-1.4329119382002773</v>
      </c>
      <c r="Q562" s="20">
        <f>IF(P562&gt;0,IF(Mortgage!$G$2 = "n", 0,Mortgage!$G$4-Mortgage!$B$38),0)</f>
        <v>0</v>
      </c>
      <c r="R562" s="20">
        <f t="shared" si="103"/>
        <v>742.9327355095221</v>
      </c>
      <c r="S562" s="20">
        <f t="shared" si="104"/>
        <v>-1.4329119382002773</v>
      </c>
      <c r="T562" s="19">
        <f t="shared" si="105"/>
        <v>387071.56958475377</v>
      </c>
      <c r="U562" s="19">
        <f t="shared" si="107"/>
        <v>402816.39473059942</v>
      </c>
      <c r="V562" s="19">
        <f t="shared" si="108"/>
        <v>-87071.569584752186</v>
      </c>
      <c r="W562" s="14">
        <v>560</v>
      </c>
      <c r="X562" s="15">
        <f t="shared" si="106"/>
        <v>22</v>
      </c>
      <c r="Y562" s="31"/>
    </row>
    <row r="563" spans="14:25" x14ac:dyDescent="0.25">
      <c r="N563" s="19">
        <f t="shared" si="109"/>
        <v>387071.56958475377</v>
      </c>
      <c r="O563" s="19">
        <f>IF(N563&gt;0,N563*Mortgage!$B$4/26,0)</f>
        <v>744.36840304760346</v>
      </c>
      <c r="P563" s="19">
        <f>IF(O563&gt;0,Mortgage!$B$38-O563,0)</f>
        <v>-1.4356675380813613</v>
      </c>
      <c r="Q563" s="20">
        <f>IF(P563&gt;0,IF(Mortgage!$G$2 = "n", 0,Mortgage!$G$4-Mortgage!$B$38),0)</f>
        <v>0</v>
      </c>
      <c r="R563" s="20">
        <f t="shared" si="103"/>
        <v>742.9327355095221</v>
      </c>
      <c r="S563" s="20">
        <f t="shared" si="104"/>
        <v>-1.4356675380813613</v>
      </c>
      <c r="T563" s="19">
        <f t="shared" si="105"/>
        <v>387073.00525229186</v>
      </c>
      <c r="U563" s="19">
        <f t="shared" si="107"/>
        <v>403560.76313364704</v>
      </c>
      <c r="V563" s="19">
        <f t="shared" si="108"/>
        <v>-87073.00525229027</v>
      </c>
      <c r="W563" s="14">
        <v>561</v>
      </c>
      <c r="X563" s="15">
        <f t="shared" si="106"/>
        <v>22</v>
      </c>
      <c r="Y563" s="31"/>
    </row>
    <row r="564" spans="14:25" x14ac:dyDescent="0.25">
      <c r="N564" s="19">
        <f t="shared" si="109"/>
        <v>387073.00525229186</v>
      </c>
      <c r="O564" s="19">
        <f>IF(N564&gt;0,N564*Mortgage!$B$4/26,0)</f>
        <v>744.37116394671511</v>
      </c>
      <c r="P564" s="19">
        <f>IF(O564&gt;0,Mortgage!$B$38-O564,0)</f>
        <v>-1.4384284371930107</v>
      </c>
      <c r="Q564" s="20">
        <f>IF(P564&gt;0,IF(Mortgage!$G$2 = "n", 0,Mortgage!$G$4-Mortgage!$B$38),0)</f>
        <v>0</v>
      </c>
      <c r="R564" s="20">
        <f t="shared" si="103"/>
        <v>742.9327355095221</v>
      </c>
      <c r="S564" s="20">
        <f t="shared" si="104"/>
        <v>-1.4384284371930107</v>
      </c>
      <c r="T564" s="19">
        <f t="shared" si="105"/>
        <v>387074.44368072908</v>
      </c>
      <c r="U564" s="19">
        <f t="shared" si="107"/>
        <v>404305.13429759373</v>
      </c>
      <c r="V564" s="19">
        <f t="shared" si="108"/>
        <v>-87074.443680727461</v>
      </c>
      <c r="W564" s="14">
        <v>562</v>
      </c>
      <c r="X564" s="15">
        <f t="shared" si="106"/>
        <v>22</v>
      </c>
      <c r="Y564" s="31"/>
    </row>
    <row r="565" spans="14:25" x14ac:dyDescent="0.25">
      <c r="N565" s="19">
        <f t="shared" si="109"/>
        <v>387074.44368072908</v>
      </c>
      <c r="O565" s="19">
        <f>IF(N565&gt;0,N565*Mortgage!$B$4/26,0)</f>
        <v>744.37393015524822</v>
      </c>
      <c r="P565" s="19">
        <f>IF(O565&gt;0,Mortgage!$B$38-O565,0)</f>
        <v>-1.4411946457261138</v>
      </c>
      <c r="Q565" s="20">
        <f>IF(P565&gt;0,IF(Mortgage!$G$2 = "n", 0,Mortgage!$G$4-Mortgage!$B$38),0)</f>
        <v>0</v>
      </c>
      <c r="R565" s="20">
        <f t="shared" si="103"/>
        <v>742.9327355095221</v>
      </c>
      <c r="S565" s="20">
        <f t="shared" si="104"/>
        <v>-1.4411946457261138</v>
      </c>
      <c r="T565" s="19">
        <f t="shared" si="105"/>
        <v>387075.88487537479</v>
      </c>
      <c r="U565" s="19">
        <f t="shared" si="107"/>
        <v>405049.50822774897</v>
      </c>
      <c r="V565" s="19">
        <f t="shared" si="108"/>
        <v>-87075.884875373187</v>
      </c>
      <c r="W565" s="14">
        <v>563</v>
      </c>
      <c r="X565" s="15">
        <f t="shared" si="106"/>
        <v>22</v>
      </c>
      <c r="Y565" s="31"/>
    </row>
    <row r="566" spans="14:25" x14ac:dyDescent="0.25">
      <c r="N566" s="19">
        <f t="shared" si="109"/>
        <v>387075.88487537479</v>
      </c>
      <c r="O566" s="19">
        <f>IF(N566&gt;0,N566*Mortgage!$B$4/26,0)</f>
        <v>744.3767016834131</v>
      </c>
      <c r="P566" s="19">
        <f>IF(O566&gt;0,Mortgage!$B$38-O566,0)</f>
        <v>-1.443966173890999</v>
      </c>
      <c r="Q566" s="20">
        <f>IF(P566&gt;0,IF(Mortgage!$G$2 = "n", 0,Mortgage!$G$4-Mortgage!$B$38),0)</f>
        <v>0</v>
      </c>
      <c r="R566" s="20">
        <f t="shared" si="103"/>
        <v>742.9327355095221</v>
      </c>
      <c r="S566" s="20">
        <f t="shared" si="104"/>
        <v>-1.443966173890999</v>
      </c>
      <c r="T566" s="19">
        <f t="shared" si="105"/>
        <v>387077.3288415487</v>
      </c>
      <c r="U566" s="19">
        <f t="shared" si="107"/>
        <v>405793.88492943236</v>
      </c>
      <c r="V566" s="19">
        <f t="shared" si="108"/>
        <v>-87077.328841547074</v>
      </c>
      <c r="W566" s="14">
        <v>564</v>
      </c>
      <c r="X566" s="15">
        <f t="shared" si="106"/>
        <v>22</v>
      </c>
      <c r="Y566" s="31"/>
    </row>
    <row r="567" spans="14:25" x14ac:dyDescent="0.25">
      <c r="N567" s="19">
        <f t="shared" si="109"/>
        <v>387077.3288415487</v>
      </c>
      <c r="O567" s="19">
        <f>IF(N567&gt;0,N567*Mortgage!$B$4/26,0)</f>
        <v>744.37947854143988</v>
      </c>
      <c r="P567" s="19">
        <f>IF(O567&gt;0,Mortgage!$B$38-O567,0)</f>
        <v>-1.4467430319177765</v>
      </c>
      <c r="Q567" s="20">
        <f>IF(P567&gt;0,IF(Mortgage!$G$2 = "n", 0,Mortgage!$G$4-Mortgage!$B$38),0)</f>
        <v>0</v>
      </c>
      <c r="R567" s="20">
        <f t="shared" si="103"/>
        <v>742.9327355095221</v>
      </c>
      <c r="S567" s="20">
        <f t="shared" si="104"/>
        <v>-1.4467430319177765</v>
      </c>
      <c r="T567" s="19">
        <f t="shared" si="105"/>
        <v>387078.77558458061</v>
      </c>
      <c r="U567" s="19">
        <f t="shared" si="107"/>
        <v>406538.26440797379</v>
      </c>
      <c r="V567" s="19">
        <f t="shared" si="108"/>
        <v>-87078.775584578994</v>
      </c>
      <c r="W567" s="14">
        <v>565</v>
      </c>
      <c r="X567" s="15">
        <f t="shared" si="106"/>
        <v>22</v>
      </c>
      <c r="Y567" s="31"/>
    </row>
    <row r="568" spans="14:25" x14ac:dyDescent="0.25">
      <c r="N568" s="19">
        <f t="shared" si="109"/>
        <v>387078.77558458061</v>
      </c>
      <c r="O568" s="19">
        <f>IF(N568&gt;0,N568*Mortgage!$B$4/26,0)</f>
        <v>744.38226073957821</v>
      </c>
      <c r="P568" s="19">
        <f>IF(O568&gt;0,Mortgage!$B$38-O568,0)</f>
        <v>-1.4495252300561106</v>
      </c>
      <c r="Q568" s="20">
        <f>IF(P568&gt;0,IF(Mortgage!$G$2 = "n", 0,Mortgage!$G$4-Mortgage!$B$38),0)</f>
        <v>0</v>
      </c>
      <c r="R568" s="20">
        <f t="shared" si="103"/>
        <v>742.9327355095221</v>
      </c>
      <c r="S568" s="20">
        <f t="shared" si="104"/>
        <v>-1.4495252300561106</v>
      </c>
      <c r="T568" s="19">
        <f t="shared" si="105"/>
        <v>387080.22510981065</v>
      </c>
      <c r="U568" s="19">
        <f t="shared" si="107"/>
        <v>407282.64666871337</v>
      </c>
      <c r="V568" s="19">
        <f t="shared" si="108"/>
        <v>-87080.225109809049</v>
      </c>
      <c r="W568" s="14">
        <v>566</v>
      </c>
      <c r="X568" s="15">
        <f t="shared" si="106"/>
        <v>22</v>
      </c>
      <c r="Y568" s="31"/>
    </row>
    <row r="569" spans="14:25" x14ac:dyDescent="0.25">
      <c r="N569" s="19">
        <f t="shared" si="109"/>
        <v>387080.22510981065</v>
      </c>
      <c r="O569" s="19">
        <f>IF(N569&gt;0,N569*Mortgage!$B$4/26,0)</f>
        <v>744.38504828809732</v>
      </c>
      <c r="P569" s="19">
        <f>IF(O569&gt;0,Mortgage!$B$38-O569,0)</f>
        <v>-1.4523127785752195</v>
      </c>
      <c r="Q569" s="20">
        <f>IF(P569&gt;0,IF(Mortgage!$G$2 = "n", 0,Mortgage!$G$4-Mortgage!$B$38),0)</f>
        <v>0</v>
      </c>
      <c r="R569" s="20">
        <f t="shared" si="103"/>
        <v>742.9327355095221</v>
      </c>
      <c r="S569" s="20">
        <f t="shared" si="104"/>
        <v>-1.4523127785752195</v>
      </c>
      <c r="T569" s="19">
        <f t="shared" si="105"/>
        <v>387081.67742258921</v>
      </c>
      <c r="U569" s="19">
        <f t="shared" si="107"/>
        <v>408027.03171700146</v>
      </c>
      <c r="V569" s="19">
        <f t="shared" si="108"/>
        <v>-87081.677422587629</v>
      </c>
      <c r="W569" s="14">
        <v>567</v>
      </c>
      <c r="X569" s="15">
        <f t="shared" si="106"/>
        <v>22</v>
      </c>
      <c r="Y569" s="31"/>
    </row>
    <row r="570" spans="14:25" x14ac:dyDescent="0.25">
      <c r="N570" s="19">
        <f t="shared" si="109"/>
        <v>387081.67742258921</v>
      </c>
      <c r="O570" s="19">
        <f>IF(N570&gt;0,N570*Mortgage!$B$4/26,0)</f>
        <v>744.38784119728689</v>
      </c>
      <c r="P570" s="19">
        <f>IF(O570&gt;0,Mortgage!$B$38-O570,0)</f>
        <v>-1.4551056877647852</v>
      </c>
      <c r="Q570" s="20">
        <f>IF(P570&gt;0,IF(Mortgage!$G$2 = "n", 0,Mortgage!$G$4-Mortgage!$B$38),0)</f>
        <v>0</v>
      </c>
      <c r="R570" s="20">
        <f t="shared" si="103"/>
        <v>742.9327355095221</v>
      </c>
      <c r="S570" s="20">
        <f t="shared" si="104"/>
        <v>-1.4551056877647852</v>
      </c>
      <c r="T570" s="19">
        <f t="shared" si="105"/>
        <v>387083.132528277</v>
      </c>
      <c r="U570" s="19">
        <f t="shared" si="107"/>
        <v>408771.41955819877</v>
      </c>
      <c r="V570" s="19">
        <f t="shared" si="108"/>
        <v>-87083.132528275397</v>
      </c>
      <c r="W570" s="14">
        <v>568</v>
      </c>
      <c r="X570" s="15">
        <f t="shared" si="106"/>
        <v>22</v>
      </c>
      <c r="Y570" s="31"/>
    </row>
    <row r="571" spans="14:25" x14ac:dyDescent="0.25">
      <c r="N571" s="19">
        <f t="shared" si="109"/>
        <v>387083.132528277</v>
      </c>
      <c r="O571" s="19">
        <f>IF(N571&gt;0,N571*Mortgage!$B$4/26,0)</f>
        <v>744.39063947745569</v>
      </c>
      <c r="P571" s="19">
        <f>IF(O571&gt;0,Mortgage!$B$38-O571,0)</f>
        <v>-1.4579039679335892</v>
      </c>
      <c r="Q571" s="20">
        <f>IF(P571&gt;0,IF(Mortgage!$G$2 = "n", 0,Mortgage!$G$4-Mortgage!$B$38),0)</f>
        <v>0</v>
      </c>
      <c r="R571" s="20">
        <f t="shared" si="103"/>
        <v>742.9327355095221</v>
      </c>
      <c r="S571" s="20">
        <f t="shared" si="104"/>
        <v>-1.4579039679335892</v>
      </c>
      <c r="T571" s="19">
        <f t="shared" si="105"/>
        <v>387084.59043224494</v>
      </c>
      <c r="U571" s="19">
        <f t="shared" si="107"/>
        <v>409515.81019767624</v>
      </c>
      <c r="V571" s="19">
        <f t="shared" si="108"/>
        <v>-87084.590432243334</v>
      </c>
      <c r="W571" s="14">
        <v>569</v>
      </c>
      <c r="X571" s="15">
        <f t="shared" si="106"/>
        <v>22</v>
      </c>
      <c r="Y571" s="31"/>
    </row>
    <row r="572" spans="14:25" x14ac:dyDescent="0.25">
      <c r="N572" s="19">
        <f t="shared" si="109"/>
        <v>387084.59043224494</v>
      </c>
      <c r="O572" s="19">
        <f>IF(N572&gt;0,N572*Mortgage!$B$4/26,0)</f>
        <v>744.39344313893264</v>
      </c>
      <c r="P572" s="19">
        <f>IF(O572&gt;0,Mortgage!$B$38-O572,0)</f>
        <v>-1.4607076294105354</v>
      </c>
      <c r="Q572" s="20">
        <f>IF(P572&gt;0,IF(Mortgage!$G$2 = "n", 0,Mortgage!$G$4-Mortgage!$B$38),0)</f>
        <v>0</v>
      </c>
      <c r="R572" s="20">
        <f t="shared" si="103"/>
        <v>742.9327355095221</v>
      </c>
      <c r="S572" s="20">
        <f t="shared" si="104"/>
        <v>-1.4607076294105354</v>
      </c>
      <c r="T572" s="19">
        <f t="shared" si="105"/>
        <v>387086.05113987433</v>
      </c>
      <c r="U572" s="19">
        <f t="shared" si="107"/>
        <v>410260.20364081516</v>
      </c>
      <c r="V572" s="19">
        <f t="shared" si="108"/>
        <v>-87086.051139872739</v>
      </c>
      <c r="W572" s="14">
        <v>570</v>
      </c>
      <c r="X572" s="15">
        <f t="shared" si="106"/>
        <v>22</v>
      </c>
      <c r="Y572" s="31"/>
    </row>
    <row r="573" spans="14:25" x14ac:dyDescent="0.25">
      <c r="N573" s="19">
        <f t="shared" si="109"/>
        <v>387086.05113987433</v>
      </c>
      <c r="O573" s="19">
        <f>IF(N573&gt;0,N573*Mortgage!$B$4/26,0)</f>
        <v>744.39625219206596</v>
      </c>
      <c r="P573" s="19">
        <f>IF(O573&gt;0,Mortgage!$B$38-O573,0)</f>
        <v>-1.4635166825438546</v>
      </c>
      <c r="Q573" s="20">
        <f>IF(P573&gt;0,IF(Mortgage!$G$2 = "n", 0,Mortgage!$G$4-Mortgage!$B$38),0)</f>
        <v>0</v>
      </c>
      <c r="R573" s="20">
        <f t="shared" si="103"/>
        <v>742.9327355095221</v>
      </c>
      <c r="S573" s="20">
        <f t="shared" si="104"/>
        <v>-1.4635166825438546</v>
      </c>
      <c r="T573" s="19">
        <f t="shared" si="105"/>
        <v>387087.51465655689</v>
      </c>
      <c r="U573" s="19">
        <f t="shared" si="107"/>
        <v>411004.59989300725</v>
      </c>
      <c r="V573" s="19">
        <f t="shared" si="108"/>
        <v>-87087.514656555286</v>
      </c>
      <c r="W573" s="14">
        <v>571</v>
      </c>
      <c r="X573" s="15">
        <f t="shared" si="106"/>
        <v>22</v>
      </c>
      <c r="Y573" s="31"/>
    </row>
    <row r="574" spans="14:25" x14ac:dyDescent="0.25">
      <c r="N574" s="19">
        <f t="shared" si="109"/>
        <v>387087.51465655689</v>
      </c>
      <c r="O574" s="19">
        <f>IF(N574&gt;0,N574*Mortgage!$B$4/26,0)</f>
        <v>744.3990666472248</v>
      </c>
      <c r="P574" s="19">
        <f>IF(O574&gt;0,Mortgage!$B$38-O574,0)</f>
        <v>-1.4663311377026957</v>
      </c>
      <c r="Q574" s="20">
        <f>IF(P574&gt;0,IF(Mortgage!$G$2 = "n", 0,Mortgage!$G$4-Mortgage!$B$38),0)</f>
        <v>0</v>
      </c>
      <c r="R574" s="20">
        <f t="shared" si="103"/>
        <v>742.9327355095221</v>
      </c>
      <c r="S574" s="20">
        <f t="shared" si="104"/>
        <v>-1.4663311377026957</v>
      </c>
      <c r="T574" s="19">
        <f t="shared" si="105"/>
        <v>387088.98098769458</v>
      </c>
      <c r="U574" s="19">
        <f t="shared" si="107"/>
        <v>411748.99895965448</v>
      </c>
      <c r="V574" s="19">
        <f t="shared" si="108"/>
        <v>-87088.980987692994</v>
      </c>
      <c r="W574" s="14">
        <v>572</v>
      </c>
      <c r="X574" s="15">
        <f t="shared" si="106"/>
        <v>22</v>
      </c>
      <c r="Y574" s="31"/>
    </row>
    <row r="575" spans="14:25" x14ac:dyDescent="0.25">
      <c r="N575" s="19">
        <f t="shared" si="109"/>
        <v>387088.98098769458</v>
      </c>
      <c r="O575" s="19">
        <f>IF(N575&gt;0,N575*Mortgage!$B$4/26,0)</f>
        <v>744.4018865147973</v>
      </c>
      <c r="P575" s="19">
        <f>IF(O575&gt;0,Mortgage!$B$38-O575,0)</f>
        <v>-1.4691510052751937</v>
      </c>
      <c r="Q575" s="20">
        <f>IF(P575&gt;0,IF(Mortgage!$G$2 = "n", 0,Mortgage!$G$4-Mortgage!$B$38),0)</f>
        <v>0</v>
      </c>
      <c r="R575" s="20">
        <f t="shared" si="103"/>
        <v>742.9327355095221</v>
      </c>
      <c r="S575" s="20">
        <f t="shared" si="104"/>
        <v>-1.4691510052751937</v>
      </c>
      <c r="T575" s="19">
        <f t="shared" si="105"/>
        <v>387090.45013869985</v>
      </c>
      <c r="U575" s="19">
        <f t="shared" si="107"/>
        <v>412493.40084616927</v>
      </c>
      <c r="V575" s="19">
        <f t="shared" si="108"/>
        <v>-87090.450138698274</v>
      </c>
      <c r="W575" s="14">
        <v>573</v>
      </c>
      <c r="X575" s="15">
        <f t="shared" si="106"/>
        <v>23</v>
      </c>
      <c r="Y575" s="30"/>
    </row>
    <row r="576" spans="14:25" x14ac:dyDescent="0.25">
      <c r="N576" s="19">
        <f t="shared" si="109"/>
        <v>387090.45013869985</v>
      </c>
      <c r="O576" s="19">
        <f>IF(N576&gt;0,N576*Mortgage!$B$4/26,0)</f>
        <v>744.40471180519205</v>
      </c>
      <c r="P576" s="19">
        <f>IF(O576&gt;0,Mortgage!$B$38-O576,0)</f>
        <v>-1.4719762956699469</v>
      </c>
      <c r="Q576" s="20">
        <f>IF(P576&gt;0,IF(Mortgage!$G$2 = "n", 0,Mortgage!$G$4-Mortgage!$B$38),0)</f>
        <v>0</v>
      </c>
      <c r="R576" s="20">
        <f t="shared" si="103"/>
        <v>742.9327355095221</v>
      </c>
      <c r="S576" s="20">
        <f t="shared" si="104"/>
        <v>-1.4719762956699469</v>
      </c>
      <c r="T576" s="19">
        <f t="shared" si="105"/>
        <v>387091.92211499554</v>
      </c>
      <c r="U576" s="19">
        <f t="shared" si="107"/>
        <v>413237.80555797444</v>
      </c>
      <c r="V576" s="19">
        <f t="shared" si="108"/>
        <v>-87091.92211499394</v>
      </c>
      <c r="W576" s="14">
        <v>574</v>
      </c>
      <c r="X576" s="15">
        <f t="shared" si="106"/>
        <v>23</v>
      </c>
      <c r="Y576" s="30"/>
    </row>
    <row r="577" spans="14:25" x14ac:dyDescent="0.25">
      <c r="N577" s="19">
        <f t="shared" si="109"/>
        <v>387091.92211499554</v>
      </c>
      <c r="O577" s="19">
        <f>IF(N577&gt;0,N577*Mortgage!$B$4/26,0)</f>
        <v>744.40754252883755</v>
      </c>
      <c r="P577" s="19">
        <f>IF(O577&gt;0,Mortgage!$B$38-O577,0)</f>
        <v>-1.474807019315449</v>
      </c>
      <c r="Q577" s="20">
        <f>IF(P577&gt;0,IF(Mortgage!$G$2 = "n", 0,Mortgage!$G$4-Mortgage!$B$38),0)</f>
        <v>0</v>
      </c>
      <c r="R577" s="20">
        <f t="shared" si="103"/>
        <v>742.9327355095221</v>
      </c>
      <c r="S577" s="20">
        <f t="shared" si="104"/>
        <v>-1.474807019315449</v>
      </c>
      <c r="T577" s="19">
        <f t="shared" si="105"/>
        <v>387093.39692201483</v>
      </c>
      <c r="U577" s="19">
        <f t="shared" si="107"/>
        <v>413982.21310050326</v>
      </c>
      <c r="V577" s="19">
        <f t="shared" si="108"/>
        <v>-87093.396922013257</v>
      </c>
      <c r="W577" s="14">
        <v>575</v>
      </c>
      <c r="X577" s="15">
        <f t="shared" si="106"/>
        <v>23</v>
      </c>
      <c r="Y577" s="30"/>
    </row>
    <row r="578" spans="14:25" x14ac:dyDescent="0.25">
      <c r="N578" s="19">
        <f t="shared" si="109"/>
        <v>387093.39692201483</v>
      </c>
      <c r="O578" s="19">
        <f>IF(N578&gt;0,N578*Mortgage!$B$4/26,0)</f>
        <v>744.41037869618242</v>
      </c>
      <c r="P578" s="19">
        <f>IF(O578&gt;0,Mortgage!$B$38-O578,0)</f>
        <v>-1.4776431866603161</v>
      </c>
      <c r="Q578" s="20">
        <f>IF(P578&gt;0,IF(Mortgage!$G$2 = "n", 0,Mortgage!$G$4-Mortgage!$B$38),0)</f>
        <v>0</v>
      </c>
      <c r="R578" s="20">
        <f t="shared" si="103"/>
        <v>742.9327355095221</v>
      </c>
      <c r="S578" s="20">
        <f t="shared" si="104"/>
        <v>-1.4776431866603161</v>
      </c>
      <c r="T578" s="19">
        <f t="shared" si="105"/>
        <v>387094.87456520146</v>
      </c>
      <c r="U578" s="19">
        <f t="shared" si="107"/>
        <v>414726.62347919942</v>
      </c>
      <c r="V578" s="19">
        <f t="shared" si="108"/>
        <v>-87094.87456519992</v>
      </c>
      <c r="W578" s="14">
        <v>576</v>
      </c>
      <c r="X578" s="15">
        <f t="shared" si="106"/>
        <v>23</v>
      </c>
      <c r="Y578" s="30"/>
    </row>
    <row r="579" spans="14:25" x14ac:dyDescent="0.25">
      <c r="N579" s="19">
        <f t="shared" si="109"/>
        <v>387094.87456520146</v>
      </c>
      <c r="O579" s="19">
        <f>IF(N579&gt;0,N579*Mortgage!$B$4/26,0)</f>
        <v>744.41322031769516</v>
      </c>
      <c r="P579" s="19">
        <f>IF(O579&gt;0,Mortgage!$B$38-O579,0)</f>
        <v>-1.4804848081730597</v>
      </c>
      <c r="Q579" s="20">
        <f>IF(P579&gt;0,IF(Mortgage!$G$2 = "n", 0,Mortgage!$G$4-Mortgage!$B$38),0)</f>
        <v>0</v>
      </c>
      <c r="R579" s="20">
        <f t="shared" si="103"/>
        <v>742.9327355095221</v>
      </c>
      <c r="S579" s="20">
        <f t="shared" si="104"/>
        <v>-1.4804848081730597</v>
      </c>
      <c r="T579" s="19">
        <f t="shared" si="105"/>
        <v>387096.35505000962</v>
      </c>
      <c r="U579" s="19">
        <f t="shared" si="107"/>
        <v>415471.03669951711</v>
      </c>
      <c r="V579" s="19">
        <f t="shared" si="108"/>
        <v>-87096.355050008089</v>
      </c>
      <c r="W579" s="14">
        <v>577</v>
      </c>
      <c r="X579" s="15">
        <f t="shared" si="106"/>
        <v>23</v>
      </c>
      <c r="Y579" s="30"/>
    </row>
    <row r="580" spans="14:25" x14ac:dyDescent="0.25">
      <c r="N580" s="19">
        <f t="shared" si="109"/>
        <v>387096.35505000962</v>
      </c>
      <c r="O580" s="19">
        <f>IF(N580&gt;0,N580*Mortgage!$B$4/26,0)</f>
        <v>744.41606740386476</v>
      </c>
      <c r="P580" s="19">
        <f>IF(O580&gt;0,Mortgage!$B$38-O580,0)</f>
        <v>-1.4833318943426548</v>
      </c>
      <c r="Q580" s="20">
        <f>IF(P580&gt;0,IF(Mortgage!$G$2 = "n", 0,Mortgage!$G$4-Mortgage!$B$38),0)</f>
        <v>0</v>
      </c>
      <c r="R580" s="20">
        <f t="shared" ref="R580:R643" si="110">O580+P580+Q580</f>
        <v>742.9327355095221</v>
      </c>
      <c r="S580" s="20">
        <f t="shared" ref="S580:S643" si="111">P580+Q580</f>
        <v>-1.4833318943426548</v>
      </c>
      <c r="T580" s="19">
        <f t="shared" ref="T580:T643" si="112">IF(N580&gt;0,N580-P580-Q580,0)</f>
        <v>387097.83838190394</v>
      </c>
      <c r="U580" s="19">
        <f t="shared" si="107"/>
        <v>416215.45276692096</v>
      </c>
      <c r="V580" s="19">
        <f t="shared" si="108"/>
        <v>-87097.838381902431</v>
      </c>
      <c r="W580" s="14">
        <v>578</v>
      </c>
      <c r="X580" s="15">
        <f t="shared" ref="X580:X643" si="113">ROUNDUP((W580/26),0)</f>
        <v>23</v>
      </c>
      <c r="Y580" s="30"/>
    </row>
    <row r="581" spans="14:25" x14ac:dyDescent="0.25">
      <c r="N581" s="19">
        <f t="shared" si="109"/>
        <v>387097.83838190394</v>
      </c>
      <c r="O581" s="19">
        <f>IF(N581&gt;0,N581*Mortgage!$B$4/26,0)</f>
        <v>744.41891996519985</v>
      </c>
      <c r="P581" s="19">
        <f>IF(O581&gt;0,Mortgage!$B$38-O581,0)</f>
        <v>-1.4861844556777442</v>
      </c>
      <c r="Q581" s="20">
        <f>IF(P581&gt;0,IF(Mortgage!$G$2 = "n", 0,Mortgage!$G$4-Mortgage!$B$38),0)</f>
        <v>0</v>
      </c>
      <c r="R581" s="20">
        <f t="shared" si="110"/>
        <v>742.9327355095221</v>
      </c>
      <c r="S581" s="20">
        <f t="shared" si="111"/>
        <v>-1.4861844556777442</v>
      </c>
      <c r="T581" s="19">
        <f t="shared" si="112"/>
        <v>387099.32456635963</v>
      </c>
      <c r="U581" s="19">
        <f t="shared" ref="U581:U644" si="114">IF(N581&gt;0,U580+O581,0)</f>
        <v>416959.87168688618</v>
      </c>
      <c r="V581" s="19">
        <f t="shared" ref="V581:V644" si="115">IF(O581&gt;0,V580+S581,0)</f>
        <v>-87099.324566358104</v>
      </c>
      <c r="W581" s="14">
        <v>579</v>
      </c>
      <c r="X581" s="15">
        <f t="shared" si="113"/>
        <v>23</v>
      </c>
      <c r="Y581" s="30"/>
    </row>
    <row r="582" spans="14:25" x14ac:dyDescent="0.25">
      <c r="N582" s="19">
        <f t="shared" si="109"/>
        <v>387099.32456635963</v>
      </c>
      <c r="O582" s="19">
        <f>IF(N582&gt;0,N582*Mortgage!$B$4/26,0)</f>
        <v>744.42177801223011</v>
      </c>
      <c r="P582" s="19">
        <f>IF(O582&gt;0,Mortgage!$B$38-O582,0)</f>
        <v>-1.4890425027080028</v>
      </c>
      <c r="Q582" s="20">
        <f>IF(P582&gt;0,IF(Mortgage!$G$2 = "n", 0,Mortgage!$G$4-Mortgage!$B$38),0)</f>
        <v>0</v>
      </c>
      <c r="R582" s="20">
        <f t="shared" si="110"/>
        <v>742.9327355095221</v>
      </c>
      <c r="S582" s="20">
        <f t="shared" si="111"/>
        <v>-1.4890425027080028</v>
      </c>
      <c r="T582" s="19">
        <f t="shared" si="112"/>
        <v>387100.81360886234</v>
      </c>
      <c r="U582" s="19">
        <f t="shared" si="114"/>
        <v>417704.29346489842</v>
      </c>
      <c r="V582" s="19">
        <f t="shared" si="115"/>
        <v>-87100.813608860815</v>
      </c>
      <c r="W582" s="14">
        <v>580</v>
      </c>
      <c r="X582" s="15">
        <f t="shared" si="113"/>
        <v>23</v>
      </c>
      <c r="Y582" s="30"/>
    </row>
    <row r="583" spans="14:25" x14ac:dyDescent="0.25">
      <c r="N583" s="19">
        <f t="shared" si="109"/>
        <v>387100.81360886234</v>
      </c>
      <c r="O583" s="19">
        <f>IF(N583&gt;0,N583*Mortgage!$B$4/26,0)</f>
        <v>744.42464155550454</v>
      </c>
      <c r="P583" s="19">
        <f>IF(O583&gt;0,Mortgage!$B$38-O583,0)</f>
        <v>-1.4919060459824323</v>
      </c>
      <c r="Q583" s="20">
        <f>IF(P583&gt;0,IF(Mortgage!$G$2 = "n", 0,Mortgage!$G$4-Mortgage!$B$38),0)</f>
        <v>0</v>
      </c>
      <c r="R583" s="20">
        <f t="shared" si="110"/>
        <v>742.9327355095221</v>
      </c>
      <c r="S583" s="20">
        <f t="shared" si="111"/>
        <v>-1.4919060459824323</v>
      </c>
      <c r="T583" s="19">
        <f t="shared" si="112"/>
        <v>387102.30551490834</v>
      </c>
      <c r="U583" s="19">
        <f t="shared" si="114"/>
        <v>418448.71810645395</v>
      </c>
      <c r="V583" s="19">
        <f t="shared" si="115"/>
        <v>-87102.305514906795</v>
      </c>
      <c r="W583" s="14">
        <v>581</v>
      </c>
      <c r="X583" s="15">
        <f t="shared" si="113"/>
        <v>23</v>
      </c>
      <c r="Y583" s="30"/>
    </row>
    <row r="584" spans="14:25" x14ac:dyDescent="0.25">
      <c r="N584" s="19">
        <f t="shared" si="109"/>
        <v>387102.30551490834</v>
      </c>
      <c r="O584" s="19">
        <f>IF(N584&gt;0,N584*Mortgage!$B$4/26,0)</f>
        <v>744.42751060559306</v>
      </c>
      <c r="P584" s="19">
        <f>IF(O584&gt;0,Mortgage!$B$38-O584,0)</f>
        <v>-1.4947750960709527</v>
      </c>
      <c r="Q584" s="20">
        <f>IF(P584&gt;0,IF(Mortgage!$G$2 = "n", 0,Mortgage!$G$4-Mortgage!$B$38),0)</f>
        <v>0</v>
      </c>
      <c r="R584" s="20">
        <f t="shared" si="110"/>
        <v>742.9327355095221</v>
      </c>
      <c r="S584" s="20">
        <f t="shared" si="111"/>
        <v>-1.4947750960709527</v>
      </c>
      <c r="T584" s="19">
        <f t="shared" si="112"/>
        <v>387103.80029000441</v>
      </c>
      <c r="U584" s="19">
        <f t="shared" si="114"/>
        <v>419193.14561705955</v>
      </c>
      <c r="V584" s="19">
        <f t="shared" si="115"/>
        <v>-87103.800290002866</v>
      </c>
      <c r="W584" s="14">
        <v>582</v>
      </c>
      <c r="X584" s="15">
        <f t="shared" si="113"/>
        <v>23</v>
      </c>
      <c r="Y584" s="30"/>
    </row>
    <row r="585" spans="14:25" x14ac:dyDescent="0.25">
      <c r="N585" s="19">
        <f t="shared" si="109"/>
        <v>387103.80029000441</v>
      </c>
      <c r="O585" s="19">
        <f>IF(N585&gt;0,N585*Mortgage!$B$4/26,0)</f>
        <v>744.43038517308548</v>
      </c>
      <c r="P585" s="19">
        <f>IF(O585&gt;0,Mortgage!$B$38-O585,0)</f>
        <v>-1.4976496635633794</v>
      </c>
      <c r="Q585" s="20">
        <f>IF(P585&gt;0,IF(Mortgage!$G$2 = "n", 0,Mortgage!$G$4-Mortgage!$B$38),0)</f>
        <v>0</v>
      </c>
      <c r="R585" s="20">
        <f t="shared" si="110"/>
        <v>742.9327355095221</v>
      </c>
      <c r="S585" s="20">
        <f t="shared" si="111"/>
        <v>-1.4976496635633794</v>
      </c>
      <c r="T585" s="19">
        <f t="shared" si="112"/>
        <v>387105.29793966794</v>
      </c>
      <c r="U585" s="19">
        <f t="shared" si="114"/>
        <v>419937.57600223261</v>
      </c>
      <c r="V585" s="19">
        <f t="shared" si="115"/>
        <v>-87105.29793966643</v>
      </c>
      <c r="W585" s="14">
        <v>583</v>
      </c>
      <c r="X585" s="15">
        <f t="shared" si="113"/>
        <v>23</v>
      </c>
      <c r="Y585" s="30"/>
    </row>
    <row r="586" spans="14:25" x14ac:dyDescent="0.25">
      <c r="N586" s="19">
        <f t="shared" si="109"/>
        <v>387105.29793966794</v>
      </c>
      <c r="O586" s="19">
        <f>IF(N586&gt;0,N586*Mortgage!$B$4/26,0)</f>
        <v>744.43326526859221</v>
      </c>
      <c r="P586" s="19">
        <f>IF(O586&gt;0,Mortgage!$B$38-O586,0)</f>
        <v>-1.5005297590701048</v>
      </c>
      <c r="Q586" s="20">
        <f>IF(P586&gt;0,IF(Mortgage!$G$2 = "n", 0,Mortgage!$G$4-Mortgage!$B$38),0)</f>
        <v>0</v>
      </c>
      <c r="R586" s="20">
        <f t="shared" si="110"/>
        <v>742.9327355095221</v>
      </c>
      <c r="S586" s="20">
        <f t="shared" si="111"/>
        <v>-1.5005297590701048</v>
      </c>
      <c r="T586" s="19">
        <f t="shared" si="112"/>
        <v>387106.79846942704</v>
      </c>
      <c r="U586" s="19">
        <f t="shared" si="114"/>
        <v>420682.00926750118</v>
      </c>
      <c r="V586" s="19">
        <f t="shared" si="115"/>
        <v>-87106.798469425499</v>
      </c>
      <c r="W586" s="14">
        <v>584</v>
      </c>
      <c r="X586" s="15">
        <f t="shared" si="113"/>
        <v>23</v>
      </c>
      <c r="Y586" s="30"/>
    </row>
    <row r="587" spans="14:25" x14ac:dyDescent="0.25">
      <c r="N587" s="19">
        <f t="shared" si="109"/>
        <v>387106.79846942704</v>
      </c>
      <c r="O587" s="19">
        <f>IF(N587&gt;0,N587*Mortgage!$B$4/26,0)</f>
        <v>744.43615090274443</v>
      </c>
      <c r="P587" s="19">
        <f>IF(O587&gt;0,Mortgage!$B$38-O587,0)</f>
        <v>-1.5034153932223262</v>
      </c>
      <c r="Q587" s="20">
        <f>IF(P587&gt;0,IF(Mortgage!$G$2 = "n", 0,Mortgage!$G$4-Mortgage!$B$38),0)</f>
        <v>0</v>
      </c>
      <c r="R587" s="20">
        <f t="shared" si="110"/>
        <v>742.9327355095221</v>
      </c>
      <c r="S587" s="20">
        <f t="shared" si="111"/>
        <v>-1.5034153932223262</v>
      </c>
      <c r="T587" s="19">
        <f t="shared" si="112"/>
        <v>387108.30188482028</v>
      </c>
      <c r="U587" s="19">
        <f t="shared" si="114"/>
        <v>421426.44541840395</v>
      </c>
      <c r="V587" s="19">
        <f t="shared" si="115"/>
        <v>-87108.30188481872</v>
      </c>
      <c r="W587" s="14">
        <v>585</v>
      </c>
      <c r="X587" s="15">
        <f t="shared" si="113"/>
        <v>23</v>
      </c>
      <c r="Y587" s="30"/>
    </row>
    <row r="588" spans="14:25" x14ac:dyDescent="0.25">
      <c r="N588" s="19">
        <f t="shared" si="109"/>
        <v>387108.30188482028</v>
      </c>
      <c r="O588" s="19">
        <f>IF(N588&gt;0,N588*Mortgage!$B$4/26,0)</f>
        <v>744.4390420861929</v>
      </c>
      <c r="P588" s="19">
        <f>IF(O588&gt;0,Mortgage!$B$38-O588,0)</f>
        <v>-1.506306576670795</v>
      </c>
      <c r="Q588" s="20">
        <f>IF(P588&gt;0,IF(Mortgage!$G$2 = "n", 0,Mortgage!$G$4-Mortgage!$B$38),0)</f>
        <v>0</v>
      </c>
      <c r="R588" s="20">
        <f t="shared" si="110"/>
        <v>742.9327355095221</v>
      </c>
      <c r="S588" s="20">
        <f t="shared" si="111"/>
        <v>-1.506306576670795</v>
      </c>
      <c r="T588" s="19">
        <f t="shared" si="112"/>
        <v>387109.80819139694</v>
      </c>
      <c r="U588" s="19">
        <f t="shared" si="114"/>
        <v>422170.88446049014</v>
      </c>
      <c r="V588" s="19">
        <f t="shared" si="115"/>
        <v>-87109.808191395394</v>
      </c>
      <c r="W588" s="14">
        <v>586</v>
      </c>
      <c r="X588" s="15">
        <f t="shared" si="113"/>
        <v>23</v>
      </c>
      <c r="Y588" s="31"/>
    </row>
    <row r="589" spans="14:25" x14ac:dyDescent="0.25">
      <c r="N589" s="19">
        <f t="shared" si="109"/>
        <v>387109.80819139694</v>
      </c>
      <c r="O589" s="19">
        <f>IF(N589&gt;0,N589*Mortgage!$B$4/26,0)</f>
        <v>744.44193882960951</v>
      </c>
      <c r="P589" s="19">
        <f>IF(O589&gt;0,Mortgage!$B$38-O589,0)</f>
        <v>-1.5092033200874084</v>
      </c>
      <c r="Q589" s="20">
        <f>IF(P589&gt;0,IF(Mortgage!$G$2 = "n", 0,Mortgage!$G$4-Mortgage!$B$38),0)</f>
        <v>0</v>
      </c>
      <c r="R589" s="20">
        <f t="shared" si="110"/>
        <v>742.9327355095221</v>
      </c>
      <c r="S589" s="20">
        <f t="shared" si="111"/>
        <v>-1.5092033200874084</v>
      </c>
      <c r="T589" s="19">
        <f t="shared" si="112"/>
        <v>387111.31739471701</v>
      </c>
      <c r="U589" s="19">
        <f t="shared" si="114"/>
        <v>422915.32639931975</v>
      </c>
      <c r="V589" s="19">
        <f t="shared" si="115"/>
        <v>-87111.317394715486</v>
      </c>
      <c r="W589" s="14">
        <v>587</v>
      </c>
      <c r="X589" s="15">
        <f t="shared" si="113"/>
        <v>23</v>
      </c>
      <c r="Y589" s="31"/>
    </row>
    <row r="590" spans="14:25" x14ac:dyDescent="0.25">
      <c r="N590" s="19">
        <f t="shared" si="109"/>
        <v>387111.31739471701</v>
      </c>
      <c r="O590" s="19">
        <f>IF(N590&gt;0,N590*Mortgage!$B$4/26,0)</f>
        <v>744.44484114368663</v>
      </c>
      <c r="P590" s="19">
        <f>IF(O590&gt;0,Mortgage!$B$38-O590,0)</f>
        <v>-1.5121056341645271</v>
      </c>
      <c r="Q590" s="20">
        <f>IF(P590&gt;0,IF(Mortgage!$G$2 = "n", 0,Mortgage!$G$4-Mortgage!$B$38),0)</f>
        <v>0</v>
      </c>
      <c r="R590" s="20">
        <f t="shared" si="110"/>
        <v>742.9327355095221</v>
      </c>
      <c r="S590" s="20">
        <f t="shared" si="111"/>
        <v>-1.5121056341645271</v>
      </c>
      <c r="T590" s="19">
        <f t="shared" si="112"/>
        <v>387112.82950035116</v>
      </c>
      <c r="U590" s="19">
        <f t="shared" si="114"/>
        <v>423659.77124046342</v>
      </c>
      <c r="V590" s="19">
        <f t="shared" si="115"/>
        <v>-87112.829500349646</v>
      </c>
      <c r="W590" s="14">
        <v>588</v>
      </c>
      <c r="X590" s="15">
        <f t="shared" si="113"/>
        <v>23</v>
      </c>
      <c r="Y590" s="31"/>
    </row>
    <row r="591" spans="14:25" x14ac:dyDescent="0.25">
      <c r="N591" s="19">
        <f t="shared" si="109"/>
        <v>387112.82950035116</v>
      </c>
      <c r="O591" s="19">
        <f>IF(N591&gt;0,N591*Mortgage!$B$4/26,0)</f>
        <v>744.44774903913685</v>
      </c>
      <c r="P591" s="19">
        <f>IF(O591&gt;0,Mortgage!$B$38-O591,0)</f>
        <v>-1.5150135296147482</v>
      </c>
      <c r="Q591" s="20">
        <f>IF(P591&gt;0,IF(Mortgage!$G$2 = "n", 0,Mortgage!$G$4-Mortgage!$B$38),0)</f>
        <v>0</v>
      </c>
      <c r="R591" s="20">
        <f t="shared" si="110"/>
        <v>742.9327355095221</v>
      </c>
      <c r="S591" s="20">
        <f t="shared" si="111"/>
        <v>-1.5150135296147482</v>
      </c>
      <c r="T591" s="19">
        <f t="shared" si="112"/>
        <v>387114.34451388079</v>
      </c>
      <c r="U591" s="19">
        <f t="shared" si="114"/>
        <v>424404.21898950258</v>
      </c>
      <c r="V591" s="19">
        <f t="shared" si="115"/>
        <v>-87114.344513879259</v>
      </c>
      <c r="W591" s="14">
        <v>589</v>
      </c>
      <c r="X591" s="15">
        <f t="shared" si="113"/>
        <v>23</v>
      </c>
      <c r="Y591" s="31"/>
    </row>
    <row r="592" spans="14:25" x14ac:dyDescent="0.25">
      <c r="N592" s="19">
        <f t="shared" si="109"/>
        <v>387114.34451388079</v>
      </c>
      <c r="O592" s="19">
        <f>IF(N592&gt;0,N592*Mortgage!$B$4/26,0)</f>
        <v>744.4506625266938</v>
      </c>
      <c r="P592" s="19">
        <f>IF(O592&gt;0,Mortgage!$B$38-O592,0)</f>
        <v>-1.5179270171717008</v>
      </c>
      <c r="Q592" s="20">
        <f>IF(P592&gt;0,IF(Mortgage!$G$2 = "n", 0,Mortgage!$G$4-Mortgage!$B$38),0)</f>
        <v>0</v>
      </c>
      <c r="R592" s="20">
        <f t="shared" si="110"/>
        <v>742.9327355095221</v>
      </c>
      <c r="S592" s="20">
        <f t="shared" si="111"/>
        <v>-1.5179270171717008</v>
      </c>
      <c r="T592" s="19">
        <f t="shared" si="112"/>
        <v>387115.86244089797</v>
      </c>
      <c r="U592" s="19">
        <f t="shared" si="114"/>
        <v>425148.66965202929</v>
      </c>
      <c r="V592" s="19">
        <f t="shared" si="115"/>
        <v>-87115.862440896424</v>
      </c>
      <c r="W592" s="14">
        <v>590</v>
      </c>
      <c r="X592" s="15">
        <f t="shared" si="113"/>
        <v>23</v>
      </c>
      <c r="Y592" s="31"/>
    </row>
    <row r="593" spans="14:25" x14ac:dyDescent="0.25">
      <c r="N593" s="19">
        <f t="shared" si="109"/>
        <v>387115.86244089797</v>
      </c>
      <c r="O593" s="19">
        <f>IF(N593&gt;0,N593*Mortgage!$B$4/26,0)</f>
        <v>744.45358161711147</v>
      </c>
      <c r="P593" s="19">
        <f>IF(O593&gt;0,Mortgage!$B$38-O593,0)</f>
        <v>-1.5208461075893638</v>
      </c>
      <c r="Q593" s="20">
        <f>IF(P593&gt;0,IF(Mortgage!$G$2 = "n", 0,Mortgage!$G$4-Mortgage!$B$38),0)</f>
        <v>0</v>
      </c>
      <c r="R593" s="20">
        <f t="shared" si="110"/>
        <v>742.9327355095221</v>
      </c>
      <c r="S593" s="20">
        <f t="shared" si="111"/>
        <v>-1.5208461075893638</v>
      </c>
      <c r="T593" s="19">
        <f t="shared" si="112"/>
        <v>387117.38328700553</v>
      </c>
      <c r="U593" s="19">
        <f t="shared" si="114"/>
        <v>425893.12323364639</v>
      </c>
      <c r="V593" s="19">
        <f t="shared" si="115"/>
        <v>-87117.383287004021</v>
      </c>
      <c r="W593" s="14">
        <v>591</v>
      </c>
      <c r="X593" s="15">
        <f t="shared" si="113"/>
        <v>23</v>
      </c>
      <c r="Y593" s="31"/>
    </row>
    <row r="594" spans="14:25" x14ac:dyDescent="0.25">
      <c r="N594" s="19">
        <f t="shared" si="109"/>
        <v>387117.38328700553</v>
      </c>
      <c r="O594" s="19">
        <f>IF(N594&gt;0,N594*Mortgage!$B$4/26,0)</f>
        <v>744.45650632116462</v>
      </c>
      <c r="P594" s="19">
        <f>IF(O594&gt;0,Mortgage!$B$38-O594,0)</f>
        <v>-1.523770811642521</v>
      </c>
      <c r="Q594" s="20">
        <f>IF(P594&gt;0,IF(Mortgage!$G$2 = "n", 0,Mortgage!$G$4-Mortgage!$B$38),0)</f>
        <v>0</v>
      </c>
      <c r="R594" s="20">
        <f t="shared" si="110"/>
        <v>742.9327355095221</v>
      </c>
      <c r="S594" s="20">
        <f t="shared" si="111"/>
        <v>-1.523770811642521</v>
      </c>
      <c r="T594" s="19">
        <f t="shared" si="112"/>
        <v>387118.90705781715</v>
      </c>
      <c r="U594" s="19">
        <f t="shared" si="114"/>
        <v>426637.57973996754</v>
      </c>
      <c r="V594" s="19">
        <f t="shared" si="115"/>
        <v>-87118.907057815668</v>
      </c>
      <c r="W594" s="14">
        <v>592</v>
      </c>
      <c r="X594" s="15">
        <f t="shared" si="113"/>
        <v>23</v>
      </c>
      <c r="Y594" s="31"/>
    </row>
    <row r="595" spans="14:25" x14ac:dyDescent="0.25">
      <c r="N595" s="19">
        <f t="shared" si="109"/>
        <v>387118.90705781715</v>
      </c>
      <c r="O595" s="19">
        <f>IF(N595&gt;0,N595*Mortgage!$B$4/26,0)</f>
        <v>744.45943664964841</v>
      </c>
      <c r="P595" s="19">
        <f>IF(O595&gt;0,Mortgage!$B$38-O595,0)</f>
        <v>-1.5267011401263062</v>
      </c>
      <c r="Q595" s="20">
        <f>IF(P595&gt;0,IF(Mortgage!$G$2 = "n", 0,Mortgage!$G$4-Mortgage!$B$38),0)</f>
        <v>0</v>
      </c>
      <c r="R595" s="20">
        <f t="shared" si="110"/>
        <v>742.9327355095221</v>
      </c>
      <c r="S595" s="20">
        <f t="shared" si="111"/>
        <v>-1.5267011401263062</v>
      </c>
      <c r="T595" s="19">
        <f t="shared" si="112"/>
        <v>387120.43375895725</v>
      </c>
      <c r="U595" s="19">
        <f t="shared" si="114"/>
        <v>427382.03917661717</v>
      </c>
      <c r="V595" s="19">
        <f t="shared" si="115"/>
        <v>-87120.433758955798</v>
      </c>
      <c r="W595" s="14">
        <v>593</v>
      </c>
      <c r="X595" s="15">
        <f t="shared" si="113"/>
        <v>23</v>
      </c>
      <c r="Y595" s="31"/>
    </row>
    <row r="596" spans="14:25" x14ac:dyDescent="0.25">
      <c r="N596" s="19">
        <f t="shared" si="109"/>
        <v>387120.43375895725</v>
      </c>
      <c r="O596" s="19">
        <f>IF(N596&gt;0,N596*Mortgage!$B$4/26,0)</f>
        <v>744.46237261337944</v>
      </c>
      <c r="P596" s="19">
        <f>IF(O596&gt;0,Mortgage!$B$38-O596,0)</f>
        <v>-1.5296371038573398</v>
      </c>
      <c r="Q596" s="20">
        <f>IF(P596&gt;0,IF(Mortgage!$G$2 = "n", 0,Mortgage!$G$4-Mortgage!$B$38),0)</f>
        <v>0</v>
      </c>
      <c r="R596" s="20">
        <f t="shared" si="110"/>
        <v>742.9327355095221</v>
      </c>
      <c r="S596" s="20">
        <f t="shared" si="111"/>
        <v>-1.5296371038573398</v>
      </c>
      <c r="T596" s="19">
        <f t="shared" si="112"/>
        <v>387121.9633960611</v>
      </c>
      <c r="U596" s="19">
        <f t="shared" si="114"/>
        <v>428126.50154923054</v>
      </c>
      <c r="V596" s="19">
        <f t="shared" si="115"/>
        <v>-87121.963396059655</v>
      </c>
      <c r="W596" s="14">
        <v>594</v>
      </c>
      <c r="X596" s="15">
        <f t="shared" si="113"/>
        <v>23</v>
      </c>
      <c r="Y596" s="31"/>
    </row>
    <row r="597" spans="14:25" x14ac:dyDescent="0.25">
      <c r="N597" s="19">
        <f t="shared" si="109"/>
        <v>387121.9633960611</v>
      </c>
      <c r="O597" s="19">
        <f>IF(N597&gt;0,N597*Mortgage!$B$4/26,0)</f>
        <v>744.46531422319447</v>
      </c>
      <c r="P597" s="19">
        <f>IF(O597&gt;0,Mortgage!$B$38-O597,0)</f>
        <v>-1.5325787136723648</v>
      </c>
      <c r="Q597" s="20">
        <f>IF(P597&gt;0,IF(Mortgage!$G$2 = "n", 0,Mortgage!$G$4-Mortgage!$B$38),0)</f>
        <v>0</v>
      </c>
      <c r="R597" s="20">
        <f t="shared" si="110"/>
        <v>742.9327355095221</v>
      </c>
      <c r="S597" s="20">
        <f t="shared" si="111"/>
        <v>-1.5325787136723648</v>
      </c>
      <c r="T597" s="19">
        <f t="shared" si="112"/>
        <v>387123.49597477476</v>
      </c>
      <c r="U597" s="19">
        <f t="shared" si="114"/>
        <v>428870.96686345374</v>
      </c>
      <c r="V597" s="19">
        <f t="shared" si="115"/>
        <v>-87123.495974773323</v>
      </c>
      <c r="W597" s="14">
        <v>595</v>
      </c>
      <c r="X597" s="15">
        <f t="shared" si="113"/>
        <v>23</v>
      </c>
      <c r="Y597" s="31"/>
    </row>
    <row r="598" spans="14:25" x14ac:dyDescent="0.25">
      <c r="N598" s="19">
        <f t="shared" si="109"/>
        <v>387123.49597477476</v>
      </c>
      <c r="O598" s="19">
        <f>IF(N598&gt;0,N598*Mortgage!$B$4/26,0)</f>
        <v>744.46826148995149</v>
      </c>
      <c r="P598" s="19">
        <f>IF(O598&gt;0,Mortgage!$B$38-O598,0)</f>
        <v>-1.5355259804293837</v>
      </c>
      <c r="Q598" s="20">
        <f>IF(P598&gt;0,IF(Mortgage!$G$2 = "n", 0,Mortgage!$G$4-Mortgage!$B$38),0)</f>
        <v>0</v>
      </c>
      <c r="R598" s="20">
        <f t="shared" si="110"/>
        <v>742.9327355095221</v>
      </c>
      <c r="S598" s="20">
        <f t="shared" si="111"/>
        <v>-1.5355259804293837</v>
      </c>
      <c r="T598" s="19">
        <f t="shared" si="112"/>
        <v>387125.03150075517</v>
      </c>
      <c r="U598" s="19">
        <f t="shared" si="114"/>
        <v>429615.43512494367</v>
      </c>
      <c r="V598" s="19">
        <f t="shared" si="115"/>
        <v>-87125.031500753757</v>
      </c>
      <c r="W598" s="14">
        <v>596</v>
      </c>
      <c r="X598" s="15">
        <f t="shared" si="113"/>
        <v>23</v>
      </c>
      <c r="Y598" s="31"/>
    </row>
    <row r="599" spans="14:25" x14ac:dyDescent="0.25">
      <c r="N599" s="19">
        <f t="shared" si="109"/>
        <v>387125.03150075517</v>
      </c>
      <c r="O599" s="19">
        <f>IF(N599&gt;0,N599*Mortgage!$B$4/26,0)</f>
        <v>744.47121442452931</v>
      </c>
      <c r="P599" s="19">
        <f>IF(O599&gt;0,Mortgage!$B$38-O599,0)</f>
        <v>-1.5384789150072038</v>
      </c>
      <c r="Q599" s="20">
        <f>IF(P599&gt;0,IF(Mortgage!$G$2 = "n", 0,Mortgage!$G$4-Mortgage!$B$38),0)</f>
        <v>0</v>
      </c>
      <c r="R599" s="20">
        <f t="shared" si="110"/>
        <v>742.9327355095221</v>
      </c>
      <c r="S599" s="20">
        <f t="shared" si="111"/>
        <v>-1.5384789150072038</v>
      </c>
      <c r="T599" s="19">
        <f t="shared" si="112"/>
        <v>387126.56997967017</v>
      </c>
      <c r="U599" s="19">
        <f t="shared" si="114"/>
        <v>430359.9063393682</v>
      </c>
      <c r="V599" s="19">
        <f t="shared" si="115"/>
        <v>-87126.56997966877</v>
      </c>
      <c r="W599" s="14">
        <v>597</v>
      </c>
      <c r="X599" s="15">
        <f t="shared" si="113"/>
        <v>23</v>
      </c>
      <c r="Y599" s="31"/>
    </row>
    <row r="600" spans="14:25" x14ac:dyDescent="0.25">
      <c r="N600" s="19">
        <f t="shared" si="109"/>
        <v>387126.56997967017</v>
      </c>
      <c r="O600" s="19">
        <f>IF(N600&gt;0,N600*Mortgage!$B$4/26,0)</f>
        <v>744.4741730378272</v>
      </c>
      <c r="P600" s="19">
        <f>IF(O600&gt;0,Mortgage!$B$38-O600,0)</f>
        <v>-1.5414375283050958</v>
      </c>
      <c r="Q600" s="20">
        <f>IF(P600&gt;0,IF(Mortgage!$G$2 = "n", 0,Mortgage!$G$4-Mortgage!$B$38),0)</f>
        <v>0</v>
      </c>
      <c r="R600" s="20">
        <f t="shared" si="110"/>
        <v>742.9327355095221</v>
      </c>
      <c r="S600" s="20">
        <f t="shared" si="111"/>
        <v>-1.5414375283050958</v>
      </c>
      <c r="T600" s="19">
        <f t="shared" si="112"/>
        <v>387128.1114171985</v>
      </c>
      <c r="U600" s="19">
        <f t="shared" si="114"/>
        <v>431104.380512406</v>
      </c>
      <c r="V600" s="19">
        <f t="shared" si="115"/>
        <v>-87128.111417197069</v>
      </c>
      <c r="W600" s="14">
        <v>598</v>
      </c>
      <c r="X600" s="15">
        <f t="shared" si="113"/>
        <v>23</v>
      </c>
      <c r="Y600" s="31"/>
    </row>
    <row r="601" spans="14:25" x14ac:dyDescent="0.25">
      <c r="N601" s="19">
        <f t="shared" si="109"/>
        <v>387128.1114171985</v>
      </c>
      <c r="O601" s="19">
        <f>IF(N601&gt;0,N601*Mortgage!$B$4/26,0)</f>
        <v>744.47713734076638</v>
      </c>
      <c r="P601" s="19">
        <f>IF(O601&gt;0,Mortgage!$B$38-O601,0)</f>
        <v>-1.5444018312442722</v>
      </c>
      <c r="Q601" s="20">
        <f>IF(P601&gt;0,IF(Mortgage!$G$2 = "n", 0,Mortgage!$G$4-Mortgage!$B$38),0)</f>
        <v>0</v>
      </c>
      <c r="R601" s="20">
        <f t="shared" si="110"/>
        <v>742.9327355095221</v>
      </c>
      <c r="S601" s="20">
        <f t="shared" si="111"/>
        <v>-1.5444018312442722</v>
      </c>
      <c r="T601" s="19">
        <f t="shared" si="112"/>
        <v>387129.65581902972</v>
      </c>
      <c r="U601" s="19">
        <f t="shared" si="114"/>
        <v>431848.85764974676</v>
      </c>
      <c r="V601" s="19">
        <f t="shared" si="115"/>
        <v>-87129.65581902831</v>
      </c>
      <c r="W601" s="14">
        <v>599</v>
      </c>
      <c r="X601" s="15">
        <f t="shared" si="113"/>
        <v>24</v>
      </c>
      <c r="Y601" s="30"/>
    </row>
    <row r="602" spans="14:25" x14ac:dyDescent="0.25">
      <c r="N602" s="19">
        <f t="shared" si="109"/>
        <v>387129.65581902972</v>
      </c>
      <c r="O602" s="19">
        <f>IF(N602&gt;0,N602*Mortgage!$B$4/26,0)</f>
        <v>744.48010734428794</v>
      </c>
      <c r="P602" s="19">
        <f>IF(O602&gt;0,Mortgage!$B$38-O602,0)</f>
        <v>-1.5473718347658405</v>
      </c>
      <c r="Q602" s="20">
        <f>IF(P602&gt;0,IF(Mortgage!$G$2 = "n", 0,Mortgage!$G$4-Mortgage!$B$38),0)</f>
        <v>0</v>
      </c>
      <c r="R602" s="20">
        <f t="shared" si="110"/>
        <v>742.9327355095221</v>
      </c>
      <c r="S602" s="20">
        <f t="shared" si="111"/>
        <v>-1.5473718347658405</v>
      </c>
      <c r="T602" s="19">
        <f t="shared" si="112"/>
        <v>387131.20319086447</v>
      </c>
      <c r="U602" s="19">
        <f t="shared" si="114"/>
        <v>432593.33775709104</v>
      </c>
      <c r="V602" s="19">
        <f t="shared" si="115"/>
        <v>-87131.203190863074</v>
      </c>
      <c r="W602" s="14">
        <v>600</v>
      </c>
      <c r="X602" s="15">
        <f t="shared" si="113"/>
        <v>24</v>
      </c>
      <c r="Y602" s="30"/>
    </row>
    <row r="603" spans="14:25" x14ac:dyDescent="0.25">
      <c r="N603" s="19">
        <f t="shared" si="109"/>
        <v>387131.20319086447</v>
      </c>
      <c r="O603" s="19">
        <f>IF(N603&gt;0,N603*Mortgage!$B$4/26,0)</f>
        <v>744.48308305935473</v>
      </c>
      <c r="P603" s="19">
        <f>IF(O603&gt;0,Mortgage!$B$38-O603,0)</f>
        <v>-1.5503475498326225</v>
      </c>
      <c r="Q603" s="20">
        <f>IF(P603&gt;0,IF(Mortgage!$G$2 = "n", 0,Mortgage!$G$4-Mortgage!$B$38),0)</f>
        <v>0</v>
      </c>
      <c r="R603" s="20">
        <f t="shared" si="110"/>
        <v>742.9327355095221</v>
      </c>
      <c r="S603" s="20">
        <f t="shared" si="111"/>
        <v>-1.5503475498326225</v>
      </c>
      <c r="T603" s="19">
        <f t="shared" si="112"/>
        <v>387132.75353841431</v>
      </c>
      <c r="U603" s="19">
        <f t="shared" si="114"/>
        <v>433337.82084015041</v>
      </c>
      <c r="V603" s="19">
        <f t="shared" si="115"/>
        <v>-87132.753538412901</v>
      </c>
      <c r="W603" s="14">
        <v>601</v>
      </c>
      <c r="X603" s="15">
        <f t="shared" si="113"/>
        <v>24</v>
      </c>
      <c r="Y603" s="30"/>
    </row>
    <row r="604" spans="14:25" x14ac:dyDescent="0.25">
      <c r="N604" s="19">
        <f t="shared" si="109"/>
        <v>387132.75353841431</v>
      </c>
      <c r="O604" s="19">
        <f>IF(N604&gt;0,N604*Mortgage!$B$4/26,0)</f>
        <v>744.48606449695058</v>
      </c>
      <c r="P604" s="19">
        <f>IF(O604&gt;0,Mortgage!$B$38-O604,0)</f>
        <v>-1.5533289874284719</v>
      </c>
      <c r="Q604" s="20">
        <f>IF(P604&gt;0,IF(Mortgage!$G$2 = "n", 0,Mortgage!$G$4-Mortgage!$B$38),0)</f>
        <v>0</v>
      </c>
      <c r="R604" s="20">
        <f t="shared" si="110"/>
        <v>742.9327355095221</v>
      </c>
      <c r="S604" s="20">
        <f t="shared" si="111"/>
        <v>-1.5533289874284719</v>
      </c>
      <c r="T604" s="19">
        <f t="shared" si="112"/>
        <v>387134.30686740176</v>
      </c>
      <c r="U604" s="19">
        <f t="shared" si="114"/>
        <v>434082.30690464738</v>
      </c>
      <c r="V604" s="19">
        <f t="shared" si="115"/>
        <v>-87134.30686740033</v>
      </c>
      <c r="W604" s="14">
        <v>602</v>
      </c>
      <c r="X604" s="15">
        <f t="shared" si="113"/>
        <v>24</v>
      </c>
      <c r="Y604" s="30"/>
    </row>
    <row r="605" spans="14:25" x14ac:dyDescent="0.25">
      <c r="N605" s="19">
        <f t="shared" si="109"/>
        <v>387134.30686740176</v>
      </c>
      <c r="O605" s="19">
        <f>IF(N605&gt;0,N605*Mortgage!$B$4/26,0)</f>
        <v>744.48905166808026</v>
      </c>
      <c r="P605" s="19">
        <f>IF(O605&gt;0,Mortgage!$B$38-O605,0)</f>
        <v>-1.5563161585581611</v>
      </c>
      <c r="Q605" s="20">
        <f>IF(P605&gt;0,IF(Mortgage!$G$2 = "n", 0,Mortgage!$G$4-Mortgage!$B$38),0)</f>
        <v>0</v>
      </c>
      <c r="R605" s="20">
        <f t="shared" si="110"/>
        <v>742.9327355095221</v>
      </c>
      <c r="S605" s="20">
        <f t="shared" si="111"/>
        <v>-1.5563161585581611</v>
      </c>
      <c r="T605" s="19">
        <f t="shared" si="112"/>
        <v>387135.86318356032</v>
      </c>
      <c r="U605" s="19">
        <f t="shared" si="114"/>
        <v>434826.79595631547</v>
      </c>
      <c r="V605" s="19">
        <f t="shared" si="115"/>
        <v>-87135.863183558889</v>
      </c>
      <c r="W605" s="14">
        <v>603</v>
      </c>
      <c r="X605" s="15">
        <f t="shared" si="113"/>
        <v>24</v>
      </c>
      <c r="Y605" s="30"/>
    </row>
    <row r="606" spans="14:25" x14ac:dyDescent="0.25">
      <c r="N606" s="19">
        <f t="shared" si="109"/>
        <v>387135.86318356032</v>
      </c>
      <c r="O606" s="19">
        <f>IF(N606&gt;0,N606*Mortgage!$B$4/26,0)</f>
        <v>744.49204458376994</v>
      </c>
      <c r="P606" s="19">
        <f>IF(O606&gt;0,Mortgage!$B$38-O606,0)</f>
        <v>-1.5593090742478353</v>
      </c>
      <c r="Q606" s="20">
        <f>IF(P606&gt;0,IF(Mortgage!$G$2 = "n", 0,Mortgage!$G$4-Mortgage!$B$38),0)</f>
        <v>0</v>
      </c>
      <c r="R606" s="20">
        <f t="shared" si="110"/>
        <v>742.9327355095221</v>
      </c>
      <c r="S606" s="20">
        <f t="shared" si="111"/>
        <v>-1.5593090742478353</v>
      </c>
      <c r="T606" s="19">
        <f t="shared" si="112"/>
        <v>387137.42249263456</v>
      </c>
      <c r="U606" s="19">
        <f t="shared" si="114"/>
        <v>435571.28800089925</v>
      </c>
      <c r="V606" s="19">
        <f t="shared" si="115"/>
        <v>-87137.422492633137</v>
      </c>
      <c r="W606" s="14">
        <v>604</v>
      </c>
      <c r="X606" s="15">
        <f t="shared" si="113"/>
        <v>24</v>
      </c>
      <c r="Y606" s="30"/>
    </row>
    <row r="607" spans="14:25" x14ac:dyDescent="0.25">
      <c r="N607" s="19">
        <f t="shared" si="109"/>
        <v>387137.42249263456</v>
      </c>
      <c r="O607" s="19">
        <f>IF(N607&gt;0,N607*Mortgage!$B$4/26,0)</f>
        <v>744.49504325506655</v>
      </c>
      <c r="P607" s="19">
        <f>IF(O607&gt;0,Mortgage!$B$38-O607,0)</f>
        <v>-1.5623077455444445</v>
      </c>
      <c r="Q607" s="20">
        <f>IF(P607&gt;0,IF(Mortgage!$G$2 = "n", 0,Mortgage!$G$4-Mortgage!$B$38),0)</f>
        <v>0</v>
      </c>
      <c r="R607" s="20">
        <f t="shared" si="110"/>
        <v>742.9327355095221</v>
      </c>
      <c r="S607" s="20">
        <f t="shared" si="111"/>
        <v>-1.5623077455444445</v>
      </c>
      <c r="T607" s="19">
        <f t="shared" si="112"/>
        <v>387138.98480038013</v>
      </c>
      <c r="U607" s="19">
        <f t="shared" si="114"/>
        <v>436315.78304415429</v>
      </c>
      <c r="V607" s="19">
        <f t="shared" si="115"/>
        <v>-87138.984800378676</v>
      </c>
      <c r="W607" s="14">
        <v>605</v>
      </c>
      <c r="X607" s="15">
        <f t="shared" si="113"/>
        <v>24</v>
      </c>
      <c r="Y607" s="30"/>
    </row>
    <row r="608" spans="14:25" x14ac:dyDescent="0.25">
      <c r="N608" s="19">
        <f t="shared" si="109"/>
        <v>387138.98480038013</v>
      </c>
      <c r="O608" s="19">
        <f>IF(N608&gt;0,N608*Mortgage!$B$4/26,0)</f>
        <v>744.49804769303876</v>
      </c>
      <c r="P608" s="19">
        <f>IF(O608&gt;0,Mortgage!$B$38-O608,0)</f>
        <v>-1.565312183516653</v>
      </c>
      <c r="Q608" s="20">
        <f>IF(P608&gt;0,IF(Mortgage!$G$2 = "n", 0,Mortgage!$G$4-Mortgage!$B$38),0)</f>
        <v>0</v>
      </c>
      <c r="R608" s="20">
        <f t="shared" si="110"/>
        <v>742.9327355095221</v>
      </c>
      <c r="S608" s="20">
        <f t="shared" si="111"/>
        <v>-1.565312183516653</v>
      </c>
      <c r="T608" s="19">
        <f t="shared" si="112"/>
        <v>387140.55011256365</v>
      </c>
      <c r="U608" s="19">
        <f t="shared" si="114"/>
        <v>437060.28109184734</v>
      </c>
      <c r="V608" s="19">
        <f t="shared" si="115"/>
        <v>-87140.550112562196</v>
      </c>
      <c r="W608" s="14">
        <v>606</v>
      </c>
      <c r="X608" s="15">
        <f t="shared" si="113"/>
        <v>24</v>
      </c>
      <c r="Y608" s="30"/>
    </row>
    <row r="609" spans="14:25" x14ac:dyDescent="0.25">
      <c r="N609" s="19">
        <f t="shared" si="109"/>
        <v>387140.55011256365</v>
      </c>
      <c r="O609" s="19">
        <f>IF(N609&gt;0,N609*Mortgage!$B$4/26,0)</f>
        <v>744.50105790877626</v>
      </c>
      <c r="P609" s="19">
        <f>IF(O609&gt;0,Mortgage!$B$38-O609,0)</f>
        <v>-1.5683223992541571</v>
      </c>
      <c r="Q609" s="20">
        <f>IF(P609&gt;0,IF(Mortgage!$G$2 = "n", 0,Mortgage!$G$4-Mortgage!$B$38),0)</f>
        <v>0</v>
      </c>
      <c r="R609" s="20">
        <f t="shared" si="110"/>
        <v>742.9327355095221</v>
      </c>
      <c r="S609" s="20">
        <f t="shared" si="111"/>
        <v>-1.5683223992541571</v>
      </c>
      <c r="T609" s="19">
        <f t="shared" si="112"/>
        <v>387142.11843496293</v>
      </c>
      <c r="U609" s="19">
        <f t="shared" si="114"/>
        <v>437804.78214975609</v>
      </c>
      <c r="V609" s="19">
        <f t="shared" si="115"/>
        <v>-87142.118434961449</v>
      </c>
      <c r="W609" s="14">
        <v>607</v>
      </c>
      <c r="X609" s="15">
        <f t="shared" si="113"/>
        <v>24</v>
      </c>
      <c r="Y609" s="30"/>
    </row>
    <row r="610" spans="14:25" x14ac:dyDescent="0.25">
      <c r="N610" s="19">
        <f t="shared" si="109"/>
        <v>387142.11843496293</v>
      </c>
      <c r="O610" s="19">
        <f>IF(N610&gt;0,N610*Mortgage!$B$4/26,0)</f>
        <v>744.50407391339036</v>
      </c>
      <c r="P610" s="19">
        <f>IF(O610&gt;0,Mortgage!$B$38-O610,0)</f>
        <v>-1.5713384038682534</v>
      </c>
      <c r="Q610" s="20">
        <f>IF(P610&gt;0,IF(Mortgage!$G$2 = "n", 0,Mortgage!$G$4-Mortgage!$B$38),0)</f>
        <v>0</v>
      </c>
      <c r="R610" s="20">
        <f t="shared" si="110"/>
        <v>742.9327355095221</v>
      </c>
      <c r="S610" s="20">
        <f t="shared" si="111"/>
        <v>-1.5713384038682534</v>
      </c>
      <c r="T610" s="19">
        <f t="shared" si="112"/>
        <v>387143.68977336679</v>
      </c>
      <c r="U610" s="19">
        <f t="shared" si="114"/>
        <v>438549.28622366948</v>
      </c>
      <c r="V610" s="19">
        <f t="shared" si="115"/>
        <v>-87143.689773365317</v>
      </c>
      <c r="W610" s="14">
        <v>608</v>
      </c>
      <c r="X610" s="15">
        <f t="shared" si="113"/>
        <v>24</v>
      </c>
      <c r="Y610" s="30"/>
    </row>
    <row r="611" spans="14:25" x14ac:dyDescent="0.25">
      <c r="N611" s="19">
        <f t="shared" si="109"/>
        <v>387143.68977336679</v>
      </c>
      <c r="O611" s="19">
        <f>IF(N611&gt;0,N611*Mortgage!$B$4/26,0)</f>
        <v>744.50709571801303</v>
      </c>
      <c r="P611" s="19">
        <f>IF(O611&gt;0,Mortgage!$B$38-O611,0)</f>
        <v>-1.5743602084909298</v>
      </c>
      <c r="Q611" s="20">
        <f>IF(P611&gt;0,IF(Mortgage!$G$2 = "n", 0,Mortgage!$G$4-Mortgage!$B$38),0)</f>
        <v>0</v>
      </c>
      <c r="R611" s="20">
        <f t="shared" si="110"/>
        <v>742.9327355095221</v>
      </c>
      <c r="S611" s="20">
        <f t="shared" si="111"/>
        <v>-1.5743602084909298</v>
      </c>
      <c r="T611" s="19">
        <f t="shared" si="112"/>
        <v>387145.26413357526</v>
      </c>
      <c r="U611" s="19">
        <f t="shared" si="114"/>
        <v>439293.79331938748</v>
      </c>
      <c r="V611" s="19">
        <f t="shared" si="115"/>
        <v>-87145.264133573801</v>
      </c>
      <c r="W611" s="14">
        <v>609</v>
      </c>
      <c r="X611" s="15">
        <f t="shared" si="113"/>
        <v>24</v>
      </c>
      <c r="Y611" s="30"/>
    </row>
    <row r="612" spans="14:25" x14ac:dyDescent="0.25">
      <c r="N612" s="19">
        <f t="shared" si="109"/>
        <v>387145.26413357526</v>
      </c>
      <c r="O612" s="19">
        <f>IF(N612&gt;0,N612*Mortgage!$B$4/26,0)</f>
        <v>744.51012333379856</v>
      </c>
      <c r="P612" s="19">
        <f>IF(O612&gt;0,Mortgage!$B$38-O612,0)</f>
        <v>-1.5773878242764567</v>
      </c>
      <c r="Q612" s="20">
        <f>IF(P612&gt;0,IF(Mortgage!$G$2 = "n", 0,Mortgage!$G$4-Mortgage!$B$38),0)</f>
        <v>0</v>
      </c>
      <c r="R612" s="20">
        <f t="shared" si="110"/>
        <v>742.9327355095221</v>
      </c>
      <c r="S612" s="20">
        <f t="shared" si="111"/>
        <v>-1.5773878242764567</v>
      </c>
      <c r="T612" s="19">
        <f t="shared" si="112"/>
        <v>387146.84152139956</v>
      </c>
      <c r="U612" s="19">
        <f t="shared" si="114"/>
        <v>440038.30344272126</v>
      </c>
      <c r="V612" s="19">
        <f t="shared" si="115"/>
        <v>-87146.841521398077</v>
      </c>
      <c r="W612" s="14">
        <v>610</v>
      </c>
      <c r="X612" s="15">
        <f t="shared" si="113"/>
        <v>24</v>
      </c>
      <c r="Y612" s="30"/>
    </row>
    <row r="613" spans="14:25" x14ac:dyDescent="0.25">
      <c r="N613" s="19">
        <f t="shared" si="109"/>
        <v>387146.84152139956</v>
      </c>
      <c r="O613" s="19">
        <f>IF(N613&gt;0,N613*Mortgage!$B$4/26,0)</f>
        <v>744.51315677192224</v>
      </c>
      <c r="P613" s="19">
        <f>IF(O613&gt;0,Mortgage!$B$38-O613,0)</f>
        <v>-1.5804212624001366</v>
      </c>
      <c r="Q613" s="20">
        <f>IF(P613&gt;0,IF(Mortgage!$G$2 = "n", 0,Mortgage!$G$4-Mortgage!$B$38),0)</f>
        <v>0</v>
      </c>
      <c r="R613" s="20">
        <f t="shared" si="110"/>
        <v>742.9327355095221</v>
      </c>
      <c r="S613" s="20">
        <f t="shared" si="111"/>
        <v>-1.5804212624001366</v>
      </c>
      <c r="T613" s="19">
        <f t="shared" si="112"/>
        <v>387148.42194266198</v>
      </c>
      <c r="U613" s="19">
        <f t="shared" si="114"/>
        <v>440782.81659949321</v>
      </c>
      <c r="V613" s="19">
        <f t="shared" si="115"/>
        <v>-87148.421942660483</v>
      </c>
      <c r="W613" s="14">
        <v>611</v>
      </c>
      <c r="X613" s="15">
        <f t="shared" si="113"/>
        <v>24</v>
      </c>
      <c r="Y613" s="30"/>
    </row>
    <row r="614" spans="14:25" x14ac:dyDescent="0.25">
      <c r="N614" s="19">
        <f t="shared" si="109"/>
        <v>387148.42194266198</v>
      </c>
      <c r="O614" s="19">
        <f>IF(N614&gt;0,N614*Mortgage!$B$4/26,0)</f>
        <v>744.51619604358086</v>
      </c>
      <c r="P614" s="19">
        <f>IF(O614&gt;0,Mortgage!$B$38-O614,0)</f>
        <v>-1.5834605340587586</v>
      </c>
      <c r="Q614" s="20">
        <f>IF(P614&gt;0,IF(Mortgage!$G$2 = "n", 0,Mortgage!$G$4-Mortgage!$B$38),0)</f>
        <v>0</v>
      </c>
      <c r="R614" s="20">
        <f t="shared" si="110"/>
        <v>742.9327355095221</v>
      </c>
      <c r="S614" s="20">
        <f t="shared" si="111"/>
        <v>-1.5834605340587586</v>
      </c>
      <c r="T614" s="19">
        <f t="shared" si="112"/>
        <v>387150.00540319603</v>
      </c>
      <c r="U614" s="19">
        <f t="shared" si="114"/>
        <v>441527.33279553679</v>
      </c>
      <c r="V614" s="19">
        <f t="shared" si="115"/>
        <v>-87150.005403194547</v>
      </c>
      <c r="W614" s="14">
        <v>612</v>
      </c>
      <c r="X614" s="15">
        <f t="shared" si="113"/>
        <v>24</v>
      </c>
      <c r="Y614" s="31"/>
    </row>
    <row r="615" spans="14:25" x14ac:dyDescent="0.25">
      <c r="N615" s="19">
        <f t="shared" si="109"/>
        <v>387150.00540319603</v>
      </c>
      <c r="O615" s="19">
        <f>IF(N615&gt;0,N615*Mortgage!$B$4/26,0)</f>
        <v>744.51924115999236</v>
      </c>
      <c r="P615" s="19">
        <f>IF(O615&gt;0,Mortgage!$B$38-O615,0)</f>
        <v>-1.5865056504702579</v>
      </c>
      <c r="Q615" s="20">
        <f>IF(P615&gt;0,IF(Mortgage!$G$2 = "n", 0,Mortgage!$G$4-Mortgage!$B$38),0)</f>
        <v>0</v>
      </c>
      <c r="R615" s="20">
        <f t="shared" si="110"/>
        <v>742.9327355095221</v>
      </c>
      <c r="S615" s="20">
        <f t="shared" si="111"/>
        <v>-1.5865056504702579</v>
      </c>
      <c r="T615" s="19">
        <f t="shared" si="112"/>
        <v>387151.59190884652</v>
      </c>
      <c r="U615" s="19">
        <f t="shared" si="114"/>
        <v>442271.8520366968</v>
      </c>
      <c r="V615" s="19">
        <f t="shared" si="115"/>
        <v>-87151.591908845017</v>
      </c>
      <c r="W615" s="14">
        <v>613</v>
      </c>
      <c r="X615" s="15">
        <f t="shared" si="113"/>
        <v>24</v>
      </c>
      <c r="Y615" s="31"/>
    </row>
    <row r="616" spans="14:25" x14ac:dyDescent="0.25">
      <c r="N616" s="19">
        <f t="shared" si="109"/>
        <v>387151.59190884652</v>
      </c>
      <c r="O616" s="19">
        <f>IF(N616&gt;0,N616*Mortgage!$B$4/26,0)</f>
        <v>744.52229213239718</v>
      </c>
      <c r="P616" s="19">
        <f>IF(O616&gt;0,Mortgage!$B$38-O616,0)</f>
        <v>-1.5895566228750795</v>
      </c>
      <c r="Q616" s="20">
        <f>IF(P616&gt;0,IF(Mortgage!$G$2 = "n", 0,Mortgage!$G$4-Mortgage!$B$38),0)</f>
        <v>0</v>
      </c>
      <c r="R616" s="20">
        <f t="shared" si="110"/>
        <v>742.9327355095221</v>
      </c>
      <c r="S616" s="20">
        <f t="shared" si="111"/>
        <v>-1.5895566228750795</v>
      </c>
      <c r="T616" s="19">
        <f t="shared" si="112"/>
        <v>387153.18146546942</v>
      </c>
      <c r="U616" s="19">
        <f t="shared" si="114"/>
        <v>443016.37432882917</v>
      </c>
      <c r="V616" s="19">
        <f t="shared" si="115"/>
        <v>-87153.181465467889</v>
      </c>
      <c r="W616" s="14">
        <v>614</v>
      </c>
      <c r="X616" s="15">
        <f t="shared" si="113"/>
        <v>24</v>
      </c>
      <c r="Y616" s="31"/>
    </row>
    <row r="617" spans="14:25" x14ac:dyDescent="0.25">
      <c r="N617" s="19">
        <f t="shared" si="109"/>
        <v>387153.18146546942</v>
      </c>
      <c r="O617" s="19">
        <f>IF(N617&gt;0,N617*Mortgage!$B$4/26,0)</f>
        <v>744.52534897205669</v>
      </c>
      <c r="P617" s="19">
        <f>IF(O617&gt;0,Mortgage!$B$38-O617,0)</f>
        <v>-1.5926134625345867</v>
      </c>
      <c r="Q617" s="20">
        <f>IF(P617&gt;0,IF(Mortgage!$G$2 = "n", 0,Mortgage!$G$4-Mortgage!$B$38),0)</f>
        <v>0</v>
      </c>
      <c r="R617" s="20">
        <f t="shared" si="110"/>
        <v>742.9327355095221</v>
      </c>
      <c r="S617" s="20">
        <f t="shared" si="111"/>
        <v>-1.5926134625345867</v>
      </c>
      <c r="T617" s="19">
        <f t="shared" si="112"/>
        <v>387154.77407893195</v>
      </c>
      <c r="U617" s="19">
        <f t="shared" si="114"/>
        <v>443760.89967780124</v>
      </c>
      <c r="V617" s="19">
        <f t="shared" si="115"/>
        <v>-87154.774078930423</v>
      </c>
      <c r="W617" s="14">
        <v>615</v>
      </c>
      <c r="X617" s="15">
        <f t="shared" si="113"/>
        <v>24</v>
      </c>
      <c r="Y617" s="31"/>
    </row>
    <row r="618" spans="14:25" x14ac:dyDescent="0.25">
      <c r="N618" s="19">
        <f t="shared" si="109"/>
        <v>387154.77407893195</v>
      </c>
      <c r="O618" s="19">
        <f>IF(N618&gt;0,N618*Mortgage!$B$4/26,0)</f>
        <v>744.52841169025373</v>
      </c>
      <c r="P618" s="19">
        <f>IF(O618&gt;0,Mortgage!$B$38-O618,0)</f>
        <v>-1.5956761807316298</v>
      </c>
      <c r="Q618" s="20">
        <f>IF(P618&gt;0,IF(Mortgage!$G$2 = "n", 0,Mortgage!$G$4-Mortgage!$B$38),0)</f>
        <v>0</v>
      </c>
      <c r="R618" s="20">
        <f t="shared" si="110"/>
        <v>742.9327355095221</v>
      </c>
      <c r="S618" s="20">
        <f t="shared" si="111"/>
        <v>-1.5956761807316298</v>
      </c>
      <c r="T618" s="19">
        <f t="shared" si="112"/>
        <v>387156.36975511268</v>
      </c>
      <c r="U618" s="19">
        <f t="shared" si="114"/>
        <v>444505.4280894915</v>
      </c>
      <c r="V618" s="19">
        <f t="shared" si="115"/>
        <v>-87156.369755111155</v>
      </c>
      <c r="W618" s="14">
        <v>616</v>
      </c>
      <c r="X618" s="15">
        <f t="shared" si="113"/>
        <v>24</v>
      </c>
      <c r="Y618" s="31"/>
    </row>
    <row r="619" spans="14:25" x14ac:dyDescent="0.25">
      <c r="N619" s="19">
        <f t="shared" ref="N619:N682" si="116">T618</f>
        <v>387156.36975511268</v>
      </c>
      <c r="O619" s="19">
        <f>IF(N619&gt;0,N619*Mortgage!$B$4/26,0)</f>
        <v>744.53148029829367</v>
      </c>
      <c r="P619" s="19">
        <f>IF(O619&gt;0,Mortgage!$B$38-O619,0)</f>
        <v>-1.5987447887715689</v>
      </c>
      <c r="Q619" s="20">
        <f>IF(P619&gt;0,IF(Mortgage!$G$2 = "n", 0,Mortgage!$G$4-Mortgage!$B$38),0)</f>
        <v>0</v>
      </c>
      <c r="R619" s="20">
        <f t="shared" si="110"/>
        <v>742.9327355095221</v>
      </c>
      <c r="S619" s="20">
        <f t="shared" si="111"/>
        <v>-1.5987447887715689</v>
      </c>
      <c r="T619" s="19">
        <f t="shared" si="112"/>
        <v>387157.96849990147</v>
      </c>
      <c r="U619" s="19">
        <f t="shared" si="114"/>
        <v>445249.95956978982</v>
      </c>
      <c r="V619" s="19">
        <f t="shared" si="115"/>
        <v>-87157.968499899929</v>
      </c>
      <c r="W619" s="14">
        <v>617</v>
      </c>
      <c r="X619" s="15">
        <f t="shared" si="113"/>
        <v>24</v>
      </c>
      <c r="Y619" s="31"/>
    </row>
    <row r="620" spans="14:25" x14ac:dyDescent="0.25">
      <c r="N620" s="19">
        <f t="shared" si="116"/>
        <v>387157.96849990147</v>
      </c>
      <c r="O620" s="19">
        <f>IF(N620&gt;0,N620*Mortgage!$B$4/26,0)</f>
        <v>744.53455480750279</v>
      </c>
      <c r="P620" s="19">
        <f>IF(O620&gt;0,Mortgage!$B$38-O620,0)</f>
        <v>-1.6018192979806827</v>
      </c>
      <c r="Q620" s="20">
        <f>IF(P620&gt;0,IF(Mortgage!$G$2 = "n", 0,Mortgage!$G$4-Mortgage!$B$38),0)</f>
        <v>0</v>
      </c>
      <c r="R620" s="20">
        <f t="shared" si="110"/>
        <v>742.9327355095221</v>
      </c>
      <c r="S620" s="20">
        <f t="shared" si="111"/>
        <v>-1.6018192979806827</v>
      </c>
      <c r="T620" s="19">
        <f t="shared" si="112"/>
        <v>387159.57031919947</v>
      </c>
      <c r="U620" s="19">
        <f t="shared" si="114"/>
        <v>445994.49412459735</v>
      </c>
      <c r="V620" s="19">
        <f t="shared" si="115"/>
        <v>-87159.570319197912</v>
      </c>
      <c r="W620" s="14">
        <v>618</v>
      </c>
      <c r="X620" s="15">
        <f t="shared" si="113"/>
        <v>24</v>
      </c>
      <c r="Y620" s="31"/>
    </row>
    <row r="621" spans="14:25" x14ac:dyDescent="0.25">
      <c r="N621" s="19">
        <f t="shared" si="116"/>
        <v>387159.57031919947</v>
      </c>
      <c r="O621" s="19">
        <f>IF(N621&gt;0,N621*Mortgage!$B$4/26,0)</f>
        <v>744.53763522922975</v>
      </c>
      <c r="P621" s="19">
        <f>IF(O621&gt;0,Mortgage!$B$38-O621,0)</f>
        <v>-1.604899719707646</v>
      </c>
      <c r="Q621" s="20">
        <f>IF(P621&gt;0,IF(Mortgage!$G$2 = "n", 0,Mortgage!$G$4-Mortgage!$B$38),0)</f>
        <v>0</v>
      </c>
      <c r="R621" s="20">
        <f t="shared" si="110"/>
        <v>742.9327355095221</v>
      </c>
      <c r="S621" s="20">
        <f t="shared" si="111"/>
        <v>-1.604899719707646</v>
      </c>
      <c r="T621" s="19">
        <f t="shared" si="112"/>
        <v>387161.17521891918</v>
      </c>
      <c r="U621" s="19">
        <f t="shared" si="114"/>
        <v>446739.03175982658</v>
      </c>
      <c r="V621" s="19">
        <f t="shared" si="115"/>
        <v>-87161.175218917619</v>
      </c>
      <c r="W621" s="14">
        <v>619</v>
      </c>
      <c r="X621" s="15">
        <f t="shared" si="113"/>
        <v>24</v>
      </c>
      <c r="Y621" s="31"/>
    </row>
    <row r="622" spans="14:25" x14ac:dyDescent="0.25">
      <c r="N622" s="19">
        <f t="shared" si="116"/>
        <v>387161.17521891918</v>
      </c>
      <c r="O622" s="19">
        <f>IF(N622&gt;0,N622*Mortgage!$B$4/26,0)</f>
        <v>744.5407215748445</v>
      </c>
      <c r="P622" s="19">
        <f>IF(O622&gt;0,Mortgage!$B$38-O622,0)</f>
        <v>-1.6079860653223932</v>
      </c>
      <c r="Q622" s="20">
        <f>IF(P622&gt;0,IF(Mortgage!$G$2 = "n", 0,Mortgage!$G$4-Mortgage!$B$38),0)</f>
        <v>0</v>
      </c>
      <c r="R622" s="20">
        <f t="shared" si="110"/>
        <v>742.9327355095221</v>
      </c>
      <c r="S622" s="20">
        <f t="shared" si="111"/>
        <v>-1.6079860653223932</v>
      </c>
      <c r="T622" s="19">
        <f t="shared" si="112"/>
        <v>387162.7832049845</v>
      </c>
      <c r="U622" s="19">
        <f t="shared" si="114"/>
        <v>447483.57248140144</v>
      </c>
      <c r="V622" s="19">
        <f t="shared" si="115"/>
        <v>-87162.783204982945</v>
      </c>
      <c r="W622" s="14">
        <v>620</v>
      </c>
      <c r="X622" s="15">
        <f t="shared" si="113"/>
        <v>24</v>
      </c>
      <c r="Y622" s="31"/>
    </row>
    <row r="623" spans="14:25" x14ac:dyDescent="0.25">
      <c r="N623" s="19">
        <f t="shared" si="116"/>
        <v>387162.7832049845</v>
      </c>
      <c r="O623" s="19">
        <f>IF(N623&gt;0,N623*Mortgage!$B$4/26,0)</f>
        <v>744.54381385573947</v>
      </c>
      <c r="P623" s="19">
        <f>IF(O623&gt;0,Mortgage!$B$38-O623,0)</f>
        <v>-1.6110783462173686</v>
      </c>
      <c r="Q623" s="20">
        <f>IF(P623&gt;0,IF(Mortgage!$G$2 = "n", 0,Mortgage!$G$4-Mortgage!$B$38),0)</f>
        <v>0</v>
      </c>
      <c r="R623" s="20">
        <f t="shared" si="110"/>
        <v>742.9327355095221</v>
      </c>
      <c r="S623" s="20">
        <f t="shared" si="111"/>
        <v>-1.6110783462173686</v>
      </c>
      <c r="T623" s="19">
        <f t="shared" si="112"/>
        <v>387164.39428333071</v>
      </c>
      <c r="U623" s="19">
        <f t="shared" si="114"/>
        <v>448228.11629525718</v>
      </c>
      <c r="V623" s="19">
        <f t="shared" si="115"/>
        <v>-87164.394283329166</v>
      </c>
      <c r="W623" s="14">
        <v>621</v>
      </c>
      <c r="X623" s="15">
        <f t="shared" si="113"/>
        <v>24</v>
      </c>
      <c r="Y623" s="31"/>
    </row>
    <row r="624" spans="14:25" x14ac:dyDescent="0.25">
      <c r="N624" s="19">
        <f t="shared" si="116"/>
        <v>387164.39428333071</v>
      </c>
      <c r="O624" s="19">
        <f>IF(N624&gt;0,N624*Mortgage!$B$4/26,0)</f>
        <v>744.54691208332827</v>
      </c>
      <c r="P624" s="19">
        <f>IF(O624&gt;0,Mortgage!$B$38-O624,0)</f>
        <v>-1.6141765738061622</v>
      </c>
      <c r="Q624" s="20">
        <f>IF(P624&gt;0,IF(Mortgage!$G$2 = "n", 0,Mortgage!$G$4-Mortgage!$B$38),0)</f>
        <v>0</v>
      </c>
      <c r="R624" s="20">
        <f t="shared" si="110"/>
        <v>742.9327355095221</v>
      </c>
      <c r="S624" s="20">
        <f t="shared" si="111"/>
        <v>-1.6141765738061622</v>
      </c>
      <c r="T624" s="19">
        <f t="shared" si="112"/>
        <v>387166.00845990452</v>
      </c>
      <c r="U624" s="19">
        <f t="shared" si="114"/>
        <v>448972.66320734052</v>
      </c>
      <c r="V624" s="19">
        <f t="shared" si="115"/>
        <v>-87166.008459902965</v>
      </c>
      <c r="W624" s="14">
        <v>622</v>
      </c>
      <c r="X624" s="15">
        <f t="shared" si="113"/>
        <v>24</v>
      </c>
      <c r="Y624" s="31"/>
    </row>
    <row r="625" spans="14:25" x14ac:dyDescent="0.25">
      <c r="N625" s="19">
        <f t="shared" si="116"/>
        <v>387166.00845990452</v>
      </c>
      <c r="O625" s="19">
        <f>IF(N625&gt;0,N625*Mortgage!$B$4/26,0)</f>
        <v>744.55001626904721</v>
      </c>
      <c r="P625" s="19">
        <f>IF(O625&gt;0,Mortgage!$B$38-O625,0)</f>
        <v>-1.6172807595251015</v>
      </c>
      <c r="Q625" s="20">
        <f>IF(P625&gt;0,IF(Mortgage!$G$2 = "n", 0,Mortgage!$G$4-Mortgage!$B$38),0)</f>
        <v>0</v>
      </c>
      <c r="R625" s="20">
        <f t="shared" si="110"/>
        <v>742.9327355095221</v>
      </c>
      <c r="S625" s="20">
        <f t="shared" si="111"/>
        <v>-1.6172807595251015</v>
      </c>
      <c r="T625" s="19">
        <f t="shared" si="112"/>
        <v>387167.62574066402</v>
      </c>
      <c r="U625" s="19">
        <f t="shared" si="114"/>
        <v>449717.21322360955</v>
      </c>
      <c r="V625" s="19">
        <f t="shared" si="115"/>
        <v>-87167.625740662494</v>
      </c>
      <c r="W625" s="14">
        <v>623</v>
      </c>
      <c r="X625" s="15">
        <f t="shared" si="113"/>
        <v>24</v>
      </c>
      <c r="Y625" s="31"/>
    </row>
    <row r="626" spans="14:25" x14ac:dyDescent="0.25">
      <c r="N626" s="19">
        <f t="shared" si="116"/>
        <v>387167.62574066402</v>
      </c>
      <c r="O626" s="19">
        <f>IF(N626&gt;0,N626*Mortgage!$B$4/26,0)</f>
        <v>744.55312642435388</v>
      </c>
      <c r="P626" s="19">
        <f>IF(O626&gt;0,Mortgage!$B$38-O626,0)</f>
        <v>-1.6203909148317734</v>
      </c>
      <c r="Q626" s="20">
        <f>IF(P626&gt;0,IF(Mortgage!$G$2 = "n", 0,Mortgage!$G$4-Mortgage!$B$38),0)</f>
        <v>0</v>
      </c>
      <c r="R626" s="20">
        <f t="shared" si="110"/>
        <v>742.9327355095221</v>
      </c>
      <c r="S626" s="20">
        <f t="shared" si="111"/>
        <v>-1.6203909148317734</v>
      </c>
      <c r="T626" s="19">
        <f t="shared" si="112"/>
        <v>387169.24613157887</v>
      </c>
      <c r="U626" s="19">
        <f t="shared" si="114"/>
        <v>450461.76635003393</v>
      </c>
      <c r="V626" s="19">
        <f t="shared" si="115"/>
        <v>-87169.246131577325</v>
      </c>
      <c r="W626" s="14">
        <v>624</v>
      </c>
      <c r="X626" s="15">
        <f t="shared" si="113"/>
        <v>24</v>
      </c>
      <c r="Y626" s="31"/>
    </row>
    <row r="627" spans="14:25" x14ac:dyDescent="0.25">
      <c r="N627" s="19">
        <f t="shared" si="116"/>
        <v>387169.24613157887</v>
      </c>
      <c r="O627" s="19">
        <f>IF(N627&gt;0,N627*Mortgage!$B$4/26,0)</f>
        <v>744.55624256072872</v>
      </c>
      <c r="P627" s="19">
        <f>IF(O627&gt;0,Mortgage!$B$38-O627,0)</f>
        <v>-1.6235070512066159</v>
      </c>
      <c r="Q627" s="20">
        <f>IF(P627&gt;0,IF(Mortgage!$G$2 = "n", 0,Mortgage!$G$4-Mortgage!$B$38),0)</f>
        <v>0</v>
      </c>
      <c r="R627" s="20">
        <f t="shared" si="110"/>
        <v>742.9327355095221</v>
      </c>
      <c r="S627" s="20">
        <f t="shared" si="111"/>
        <v>-1.6235070512066159</v>
      </c>
      <c r="T627" s="19">
        <f t="shared" si="112"/>
        <v>387170.86963863007</v>
      </c>
      <c r="U627" s="19">
        <f t="shared" si="114"/>
        <v>451206.32259259466</v>
      </c>
      <c r="V627" s="19">
        <f t="shared" si="115"/>
        <v>-87170.86963862853</v>
      </c>
      <c r="W627" s="14">
        <v>625</v>
      </c>
      <c r="X627" s="15">
        <f t="shared" si="113"/>
        <v>25</v>
      </c>
      <c r="Y627" s="30"/>
    </row>
    <row r="628" spans="14:25" x14ac:dyDescent="0.25">
      <c r="N628" s="19">
        <f t="shared" si="116"/>
        <v>387170.86963863007</v>
      </c>
      <c r="O628" s="19">
        <f>IF(N628&gt;0,N628*Mortgage!$B$4/26,0)</f>
        <v>744.55936468967332</v>
      </c>
      <c r="P628" s="19">
        <f>IF(O628&gt;0,Mortgage!$B$38-O628,0)</f>
        <v>-1.6266291801512125</v>
      </c>
      <c r="Q628" s="20">
        <f>IF(P628&gt;0,IF(Mortgage!$G$2 = "n", 0,Mortgage!$G$4-Mortgage!$B$38),0)</f>
        <v>0</v>
      </c>
      <c r="R628" s="20">
        <f t="shared" si="110"/>
        <v>742.9327355095221</v>
      </c>
      <c r="S628" s="20">
        <f t="shared" si="111"/>
        <v>-1.6266291801512125</v>
      </c>
      <c r="T628" s="19">
        <f t="shared" si="112"/>
        <v>387172.49626781023</v>
      </c>
      <c r="U628" s="19">
        <f t="shared" si="114"/>
        <v>451950.88195728435</v>
      </c>
      <c r="V628" s="19">
        <f t="shared" si="115"/>
        <v>-87172.496267808689</v>
      </c>
      <c r="W628" s="14">
        <v>626</v>
      </c>
      <c r="X628" s="15">
        <f t="shared" si="113"/>
        <v>25</v>
      </c>
      <c r="Y628" s="30"/>
    </row>
    <row r="629" spans="14:25" x14ac:dyDescent="0.25">
      <c r="N629" s="19">
        <f t="shared" si="116"/>
        <v>387172.49626781023</v>
      </c>
      <c r="O629" s="19">
        <f>IF(N629&gt;0,N629*Mortgage!$B$4/26,0)</f>
        <v>744.5624928227121</v>
      </c>
      <c r="P629" s="19">
        <f>IF(O629&gt;0,Mortgage!$B$38-O629,0)</f>
        <v>-1.6297573131899981</v>
      </c>
      <c r="Q629" s="20">
        <f>IF(P629&gt;0,IF(Mortgage!$G$2 = "n", 0,Mortgage!$G$4-Mortgage!$B$38),0)</f>
        <v>0</v>
      </c>
      <c r="R629" s="20">
        <f t="shared" si="110"/>
        <v>742.9327355095221</v>
      </c>
      <c r="S629" s="20">
        <f t="shared" si="111"/>
        <v>-1.6297573131899981</v>
      </c>
      <c r="T629" s="19">
        <f t="shared" si="112"/>
        <v>387174.12602512341</v>
      </c>
      <c r="U629" s="19">
        <f t="shared" si="114"/>
        <v>452695.44445010705</v>
      </c>
      <c r="V629" s="19">
        <f t="shared" si="115"/>
        <v>-87174.126025121877</v>
      </c>
      <c r="W629" s="14">
        <v>627</v>
      </c>
      <c r="X629" s="15">
        <f t="shared" si="113"/>
        <v>25</v>
      </c>
      <c r="Y629" s="30"/>
    </row>
    <row r="630" spans="14:25" x14ac:dyDescent="0.25">
      <c r="N630" s="19">
        <f t="shared" si="116"/>
        <v>387174.12602512341</v>
      </c>
      <c r="O630" s="19">
        <f>IF(N630&gt;0,N630*Mortgage!$B$4/26,0)</f>
        <v>744.56562697139111</v>
      </c>
      <c r="P630" s="19">
        <f>IF(O630&gt;0,Mortgage!$B$38-O630,0)</f>
        <v>-1.6328914618690078</v>
      </c>
      <c r="Q630" s="20">
        <f>IF(P630&gt;0,IF(Mortgage!$G$2 = "n", 0,Mortgage!$G$4-Mortgage!$B$38),0)</f>
        <v>0</v>
      </c>
      <c r="R630" s="20">
        <f t="shared" si="110"/>
        <v>742.9327355095221</v>
      </c>
      <c r="S630" s="20">
        <f t="shared" si="111"/>
        <v>-1.6328914618690078</v>
      </c>
      <c r="T630" s="19">
        <f t="shared" si="112"/>
        <v>387175.7589165853</v>
      </c>
      <c r="U630" s="19">
        <f t="shared" si="114"/>
        <v>453440.01007707842</v>
      </c>
      <c r="V630" s="19">
        <f t="shared" si="115"/>
        <v>-87175.758916583742</v>
      </c>
      <c r="W630" s="14">
        <v>628</v>
      </c>
      <c r="X630" s="15">
        <f t="shared" si="113"/>
        <v>25</v>
      </c>
      <c r="Y630" s="30"/>
    </row>
    <row r="631" spans="14:25" x14ac:dyDescent="0.25">
      <c r="N631" s="19">
        <f t="shared" si="116"/>
        <v>387175.7589165853</v>
      </c>
      <c r="O631" s="19">
        <f>IF(N631&gt;0,N631*Mortgage!$B$4/26,0)</f>
        <v>744.56876714727946</v>
      </c>
      <c r="P631" s="19">
        <f>IF(O631&gt;0,Mortgage!$B$38-O631,0)</f>
        <v>-1.6360316377573554</v>
      </c>
      <c r="Q631" s="20">
        <f>IF(P631&gt;0,IF(Mortgage!$G$2 = "n", 0,Mortgage!$G$4-Mortgage!$B$38),0)</f>
        <v>0</v>
      </c>
      <c r="R631" s="20">
        <f t="shared" si="110"/>
        <v>742.9327355095221</v>
      </c>
      <c r="S631" s="20">
        <f t="shared" si="111"/>
        <v>-1.6360316377573554</v>
      </c>
      <c r="T631" s="19">
        <f t="shared" si="112"/>
        <v>387177.39494822308</v>
      </c>
      <c r="U631" s="19">
        <f t="shared" si="114"/>
        <v>454184.57884422567</v>
      </c>
      <c r="V631" s="19">
        <f t="shared" si="115"/>
        <v>-87177.394948221496</v>
      </c>
      <c r="W631" s="14">
        <v>629</v>
      </c>
      <c r="X631" s="15">
        <f t="shared" si="113"/>
        <v>25</v>
      </c>
      <c r="Y631" s="30"/>
    </row>
    <row r="632" spans="14:25" x14ac:dyDescent="0.25">
      <c r="N632" s="19">
        <f t="shared" si="116"/>
        <v>387177.39494822308</v>
      </c>
      <c r="O632" s="19">
        <f>IF(N632&gt;0,N632*Mortgage!$B$4/26,0)</f>
        <v>744.57191336196752</v>
      </c>
      <c r="P632" s="19">
        <f>IF(O632&gt;0,Mortgage!$B$38-O632,0)</f>
        <v>-1.6391778524454139</v>
      </c>
      <c r="Q632" s="20">
        <f>IF(P632&gt;0,IF(Mortgage!$G$2 = "n", 0,Mortgage!$G$4-Mortgage!$B$38),0)</f>
        <v>0</v>
      </c>
      <c r="R632" s="20">
        <f t="shared" si="110"/>
        <v>742.9327355095221</v>
      </c>
      <c r="S632" s="20">
        <f t="shared" si="111"/>
        <v>-1.6391778524454139</v>
      </c>
      <c r="T632" s="19">
        <f t="shared" si="112"/>
        <v>387179.03412607551</v>
      </c>
      <c r="U632" s="19">
        <f t="shared" si="114"/>
        <v>454929.15075758763</v>
      </c>
      <c r="V632" s="19">
        <f t="shared" si="115"/>
        <v>-87179.034126073937</v>
      </c>
      <c r="W632" s="14">
        <v>630</v>
      </c>
      <c r="X632" s="15">
        <f t="shared" si="113"/>
        <v>25</v>
      </c>
      <c r="Y632" s="30"/>
    </row>
    <row r="633" spans="14:25" x14ac:dyDescent="0.25">
      <c r="N633" s="19">
        <f t="shared" si="116"/>
        <v>387179.03412607551</v>
      </c>
      <c r="O633" s="19">
        <f>IF(N633&gt;0,N633*Mortgage!$B$4/26,0)</f>
        <v>744.57506562706828</v>
      </c>
      <c r="P633" s="19">
        <f>IF(O633&gt;0,Mortgage!$B$38-O633,0)</f>
        <v>-1.6423301175461802</v>
      </c>
      <c r="Q633" s="20">
        <f>IF(P633&gt;0,IF(Mortgage!$G$2 = "n", 0,Mortgage!$G$4-Mortgage!$B$38),0)</f>
        <v>0</v>
      </c>
      <c r="R633" s="20">
        <f t="shared" si="110"/>
        <v>742.9327355095221</v>
      </c>
      <c r="S633" s="20">
        <f t="shared" si="111"/>
        <v>-1.6423301175461802</v>
      </c>
      <c r="T633" s="19">
        <f t="shared" si="112"/>
        <v>387180.67645619303</v>
      </c>
      <c r="U633" s="19">
        <f t="shared" si="114"/>
        <v>455673.72582321469</v>
      </c>
      <c r="V633" s="19">
        <f t="shared" si="115"/>
        <v>-87180.67645619149</v>
      </c>
      <c r="W633" s="14">
        <v>631</v>
      </c>
      <c r="X633" s="15">
        <f t="shared" si="113"/>
        <v>25</v>
      </c>
      <c r="Y633" s="30"/>
    </row>
    <row r="634" spans="14:25" x14ac:dyDescent="0.25">
      <c r="N634" s="19">
        <f t="shared" si="116"/>
        <v>387180.67645619303</v>
      </c>
      <c r="O634" s="19">
        <f>IF(N634&gt;0,N634*Mortgage!$B$4/26,0)</f>
        <v>744.57822395421738</v>
      </c>
      <c r="P634" s="19">
        <f>IF(O634&gt;0,Mortgage!$B$38-O634,0)</f>
        <v>-1.6454884446952747</v>
      </c>
      <c r="Q634" s="20">
        <f>IF(P634&gt;0,IF(Mortgage!$G$2 = "n", 0,Mortgage!$G$4-Mortgage!$B$38),0)</f>
        <v>0</v>
      </c>
      <c r="R634" s="20">
        <f t="shared" si="110"/>
        <v>742.9327355095221</v>
      </c>
      <c r="S634" s="20">
        <f t="shared" si="111"/>
        <v>-1.6454884446952747</v>
      </c>
      <c r="T634" s="19">
        <f t="shared" si="112"/>
        <v>387182.32194463775</v>
      </c>
      <c r="U634" s="19">
        <f t="shared" si="114"/>
        <v>456418.30404716893</v>
      </c>
      <c r="V634" s="19">
        <f t="shared" si="115"/>
        <v>-87182.321944636191</v>
      </c>
      <c r="W634" s="14">
        <v>632</v>
      </c>
      <c r="X634" s="15">
        <f t="shared" si="113"/>
        <v>25</v>
      </c>
      <c r="Y634" s="30"/>
    </row>
    <row r="635" spans="14:25" x14ac:dyDescent="0.25">
      <c r="N635" s="19">
        <f t="shared" si="116"/>
        <v>387182.32194463775</v>
      </c>
      <c r="O635" s="19">
        <f>IF(N635&gt;0,N635*Mortgage!$B$4/26,0)</f>
        <v>744.58138835507259</v>
      </c>
      <c r="P635" s="19">
        <f>IF(O635&gt;0,Mortgage!$B$38-O635,0)</f>
        <v>-1.6486528455504867</v>
      </c>
      <c r="Q635" s="20">
        <f>IF(P635&gt;0,IF(Mortgage!$G$2 = "n", 0,Mortgage!$G$4-Mortgage!$B$38),0)</f>
        <v>0</v>
      </c>
      <c r="R635" s="20">
        <f t="shared" si="110"/>
        <v>742.9327355095221</v>
      </c>
      <c r="S635" s="20">
        <f t="shared" si="111"/>
        <v>-1.6486528455504867</v>
      </c>
      <c r="T635" s="19">
        <f t="shared" si="112"/>
        <v>387183.97059748328</v>
      </c>
      <c r="U635" s="19">
        <f t="shared" si="114"/>
        <v>457162.88543552399</v>
      </c>
      <c r="V635" s="19">
        <f t="shared" si="115"/>
        <v>-87183.970597481748</v>
      </c>
      <c r="W635" s="14">
        <v>633</v>
      </c>
      <c r="X635" s="15">
        <f t="shared" si="113"/>
        <v>25</v>
      </c>
      <c r="Y635" s="30"/>
    </row>
    <row r="636" spans="14:25" x14ac:dyDescent="0.25">
      <c r="N636" s="19">
        <f t="shared" si="116"/>
        <v>387183.97059748328</v>
      </c>
      <c r="O636" s="19">
        <f>IF(N636&gt;0,N636*Mortgage!$B$4/26,0)</f>
        <v>744.58455884131399</v>
      </c>
      <c r="P636" s="19">
        <f>IF(O636&gt;0,Mortgage!$B$38-O636,0)</f>
        <v>-1.6518233317918884</v>
      </c>
      <c r="Q636" s="20">
        <f>IF(P636&gt;0,IF(Mortgage!$G$2 = "n", 0,Mortgage!$G$4-Mortgage!$B$38),0)</f>
        <v>0</v>
      </c>
      <c r="R636" s="20">
        <f t="shared" si="110"/>
        <v>742.9327355095221</v>
      </c>
      <c r="S636" s="20">
        <f t="shared" si="111"/>
        <v>-1.6518233317918884</v>
      </c>
      <c r="T636" s="19">
        <f t="shared" si="112"/>
        <v>387185.62242081505</v>
      </c>
      <c r="U636" s="19">
        <f t="shared" si="114"/>
        <v>457907.4699943653</v>
      </c>
      <c r="V636" s="19">
        <f t="shared" si="115"/>
        <v>-87185.622420813539</v>
      </c>
      <c r="W636" s="14">
        <v>634</v>
      </c>
      <c r="X636" s="15">
        <f t="shared" si="113"/>
        <v>25</v>
      </c>
      <c r="Y636" s="30"/>
    </row>
    <row r="637" spans="14:25" x14ac:dyDescent="0.25">
      <c r="N637" s="19">
        <f t="shared" si="116"/>
        <v>387185.62242081505</v>
      </c>
      <c r="O637" s="19">
        <f>IF(N637&gt;0,N637*Mortgage!$B$4/26,0)</f>
        <v>744.58773542464428</v>
      </c>
      <c r="P637" s="19">
        <f>IF(O637&gt;0,Mortgage!$B$38-O637,0)</f>
        <v>-1.6549999151221755</v>
      </c>
      <c r="Q637" s="20">
        <f>IF(P637&gt;0,IF(Mortgage!$G$2 = "n", 0,Mortgage!$G$4-Mortgage!$B$38),0)</f>
        <v>0</v>
      </c>
      <c r="R637" s="20">
        <f t="shared" si="110"/>
        <v>742.9327355095221</v>
      </c>
      <c r="S637" s="20">
        <f t="shared" si="111"/>
        <v>-1.6549999151221755</v>
      </c>
      <c r="T637" s="19">
        <f t="shared" si="112"/>
        <v>387187.27742073016</v>
      </c>
      <c r="U637" s="19">
        <f t="shared" si="114"/>
        <v>458652.05772978993</v>
      </c>
      <c r="V637" s="19">
        <f t="shared" si="115"/>
        <v>-87187.277420728657</v>
      </c>
      <c r="W637" s="14">
        <v>635</v>
      </c>
      <c r="X637" s="15">
        <f t="shared" si="113"/>
        <v>25</v>
      </c>
      <c r="Y637" s="30"/>
    </row>
    <row r="638" spans="14:25" x14ac:dyDescent="0.25">
      <c r="N638" s="19">
        <f t="shared" si="116"/>
        <v>387187.27742073016</v>
      </c>
      <c r="O638" s="19">
        <f>IF(N638&gt;0,N638*Mortgage!$B$4/26,0)</f>
        <v>744.59091811678877</v>
      </c>
      <c r="P638" s="19">
        <f>IF(O638&gt;0,Mortgage!$B$38-O638,0)</f>
        <v>-1.6581826072666672</v>
      </c>
      <c r="Q638" s="20">
        <f>IF(P638&gt;0,IF(Mortgage!$G$2 = "n", 0,Mortgage!$G$4-Mortgage!$B$38),0)</f>
        <v>0</v>
      </c>
      <c r="R638" s="20">
        <f t="shared" si="110"/>
        <v>742.9327355095221</v>
      </c>
      <c r="S638" s="20">
        <f t="shared" si="111"/>
        <v>-1.6581826072666672</v>
      </c>
      <c r="T638" s="19">
        <f t="shared" si="112"/>
        <v>387188.93560333742</v>
      </c>
      <c r="U638" s="19">
        <f t="shared" si="114"/>
        <v>459396.64864790672</v>
      </c>
      <c r="V638" s="19">
        <f t="shared" si="115"/>
        <v>-87188.935603335922</v>
      </c>
      <c r="W638" s="14">
        <v>636</v>
      </c>
      <c r="X638" s="15">
        <f t="shared" si="113"/>
        <v>25</v>
      </c>
      <c r="Y638" s="30"/>
    </row>
    <row r="639" spans="14:25" x14ac:dyDescent="0.25">
      <c r="N639" s="19">
        <f t="shared" si="116"/>
        <v>387188.93560333742</v>
      </c>
      <c r="O639" s="19">
        <f>IF(N639&gt;0,N639*Mortgage!$B$4/26,0)</f>
        <v>744.59410692949507</v>
      </c>
      <c r="P639" s="19">
        <f>IF(O639&gt;0,Mortgage!$B$38-O639,0)</f>
        <v>-1.6613714199729657</v>
      </c>
      <c r="Q639" s="20">
        <f>IF(P639&gt;0,IF(Mortgage!$G$2 = "n", 0,Mortgage!$G$4-Mortgage!$B$38),0)</f>
        <v>0</v>
      </c>
      <c r="R639" s="20">
        <f t="shared" si="110"/>
        <v>742.9327355095221</v>
      </c>
      <c r="S639" s="20">
        <f t="shared" si="111"/>
        <v>-1.6613714199729657</v>
      </c>
      <c r="T639" s="19">
        <f t="shared" si="112"/>
        <v>387190.59697475738</v>
      </c>
      <c r="U639" s="19">
        <f t="shared" si="114"/>
        <v>460141.24275483622</v>
      </c>
      <c r="V639" s="19">
        <f t="shared" si="115"/>
        <v>-87190.596974755899</v>
      </c>
      <c r="W639" s="14">
        <v>637</v>
      </c>
      <c r="X639" s="15">
        <f t="shared" si="113"/>
        <v>25</v>
      </c>
      <c r="Y639" s="30"/>
    </row>
    <row r="640" spans="14:25" x14ac:dyDescent="0.25">
      <c r="N640" s="19">
        <f t="shared" si="116"/>
        <v>387190.59697475738</v>
      </c>
      <c r="O640" s="19">
        <f>IF(N640&gt;0,N640*Mortgage!$B$4/26,0)</f>
        <v>744.59730187453351</v>
      </c>
      <c r="P640" s="19">
        <f>IF(O640&gt;0,Mortgage!$B$38-O640,0)</f>
        <v>-1.6645663650114102</v>
      </c>
      <c r="Q640" s="20">
        <f>IF(P640&gt;0,IF(Mortgage!$G$2 = "n", 0,Mortgage!$G$4-Mortgage!$B$38),0)</f>
        <v>0</v>
      </c>
      <c r="R640" s="20">
        <f t="shared" si="110"/>
        <v>742.9327355095221</v>
      </c>
      <c r="S640" s="20">
        <f t="shared" si="111"/>
        <v>-1.6645663650114102</v>
      </c>
      <c r="T640" s="19">
        <f t="shared" si="112"/>
        <v>387192.2615411224</v>
      </c>
      <c r="U640" s="19">
        <f t="shared" si="114"/>
        <v>460885.84005671076</v>
      </c>
      <c r="V640" s="19">
        <f t="shared" si="115"/>
        <v>-87192.261541120912</v>
      </c>
      <c r="W640" s="14">
        <v>638</v>
      </c>
      <c r="X640" s="15">
        <f t="shared" si="113"/>
        <v>25</v>
      </c>
      <c r="Y640" s="31"/>
    </row>
    <row r="641" spans="14:25" x14ac:dyDescent="0.25">
      <c r="N641" s="19">
        <f t="shared" si="116"/>
        <v>387192.2615411224</v>
      </c>
      <c r="O641" s="19">
        <f>IF(N641&gt;0,N641*Mortgage!$B$4/26,0)</f>
        <v>744.60050296369695</v>
      </c>
      <c r="P641" s="19">
        <f>IF(O641&gt;0,Mortgage!$B$38-O641,0)</f>
        <v>-1.6677674541748502</v>
      </c>
      <c r="Q641" s="20">
        <f>IF(P641&gt;0,IF(Mortgage!$G$2 = "n", 0,Mortgage!$G$4-Mortgage!$B$38),0)</f>
        <v>0</v>
      </c>
      <c r="R641" s="20">
        <f t="shared" si="110"/>
        <v>742.9327355095221</v>
      </c>
      <c r="S641" s="20">
        <f t="shared" si="111"/>
        <v>-1.6677674541748502</v>
      </c>
      <c r="T641" s="19">
        <f t="shared" si="112"/>
        <v>387193.92930857657</v>
      </c>
      <c r="U641" s="19">
        <f t="shared" si="114"/>
        <v>461630.44055967446</v>
      </c>
      <c r="V641" s="19">
        <f t="shared" si="115"/>
        <v>-87193.929308575083</v>
      </c>
      <c r="W641" s="14">
        <v>639</v>
      </c>
      <c r="X641" s="15">
        <f t="shared" si="113"/>
        <v>25</v>
      </c>
      <c r="Y641" s="31"/>
    </row>
    <row r="642" spans="14:25" x14ac:dyDescent="0.25">
      <c r="N642" s="19">
        <f t="shared" si="116"/>
        <v>387193.92930857657</v>
      </c>
      <c r="O642" s="19">
        <f>IF(N642&gt;0,N642*Mortgage!$B$4/26,0)</f>
        <v>744.60371020880109</v>
      </c>
      <c r="P642" s="19">
        <f>IF(O642&gt;0,Mortgage!$B$38-O642,0)</f>
        <v>-1.670974699278986</v>
      </c>
      <c r="Q642" s="20">
        <f>IF(P642&gt;0,IF(Mortgage!$G$2 = "n", 0,Mortgage!$G$4-Mortgage!$B$38),0)</f>
        <v>0</v>
      </c>
      <c r="R642" s="20">
        <f t="shared" si="110"/>
        <v>742.9327355095221</v>
      </c>
      <c r="S642" s="20">
        <f t="shared" si="111"/>
        <v>-1.670974699278986</v>
      </c>
      <c r="T642" s="19">
        <f t="shared" si="112"/>
        <v>387195.60028327582</v>
      </c>
      <c r="U642" s="19">
        <f t="shared" si="114"/>
        <v>462375.04426988325</v>
      </c>
      <c r="V642" s="19">
        <f t="shared" si="115"/>
        <v>-87195.600283274369</v>
      </c>
      <c r="W642" s="14">
        <v>640</v>
      </c>
      <c r="X642" s="15">
        <f t="shared" si="113"/>
        <v>25</v>
      </c>
      <c r="Y642" s="31"/>
    </row>
    <row r="643" spans="14:25" x14ac:dyDescent="0.25">
      <c r="N643" s="19">
        <f t="shared" si="116"/>
        <v>387195.60028327582</v>
      </c>
      <c r="O643" s="19">
        <f>IF(N643&gt;0,N643*Mortgage!$B$4/26,0)</f>
        <v>744.60692362168436</v>
      </c>
      <c r="P643" s="19">
        <f>IF(O643&gt;0,Mortgage!$B$38-O643,0)</f>
        <v>-1.6741881121622555</v>
      </c>
      <c r="Q643" s="20">
        <f>IF(P643&gt;0,IF(Mortgage!$G$2 = "n", 0,Mortgage!$G$4-Mortgage!$B$38),0)</f>
        <v>0</v>
      </c>
      <c r="R643" s="20">
        <f t="shared" si="110"/>
        <v>742.9327355095221</v>
      </c>
      <c r="S643" s="20">
        <f t="shared" si="111"/>
        <v>-1.6741881121622555</v>
      </c>
      <c r="T643" s="19">
        <f t="shared" si="112"/>
        <v>387197.27447138797</v>
      </c>
      <c r="U643" s="19">
        <f t="shared" si="114"/>
        <v>463119.65119350492</v>
      </c>
      <c r="V643" s="19">
        <f t="shared" si="115"/>
        <v>-87197.274471386525</v>
      </c>
      <c r="W643" s="14">
        <v>641</v>
      </c>
      <c r="X643" s="15">
        <f t="shared" si="113"/>
        <v>25</v>
      </c>
      <c r="Y643" s="31"/>
    </row>
    <row r="644" spans="14:25" x14ac:dyDescent="0.25">
      <c r="N644" s="19">
        <f t="shared" si="116"/>
        <v>387197.27447138797</v>
      </c>
      <c r="O644" s="19">
        <f>IF(N644&gt;0,N644*Mortgage!$B$4/26,0)</f>
        <v>744.61014321420771</v>
      </c>
      <c r="P644" s="19">
        <f>IF(O644&gt;0,Mortgage!$B$38-O644,0)</f>
        <v>-1.6774077046856064</v>
      </c>
      <c r="Q644" s="20">
        <f>IF(P644&gt;0,IF(Mortgage!$G$2 = "n", 0,Mortgage!$G$4-Mortgage!$B$38),0)</f>
        <v>0</v>
      </c>
      <c r="R644" s="20">
        <f t="shared" ref="R644:R707" si="117">O644+P644+Q644</f>
        <v>742.9327355095221</v>
      </c>
      <c r="S644" s="20">
        <f t="shared" ref="S644:S707" si="118">P644+Q644</f>
        <v>-1.6774077046856064</v>
      </c>
      <c r="T644" s="19">
        <f t="shared" ref="T644:T707" si="119">IF(N644&gt;0,N644-P644-Q644,0)</f>
        <v>387198.95187909267</v>
      </c>
      <c r="U644" s="19">
        <f t="shared" si="114"/>
        <v>463864.26133671915</v>
      </c>
      <c r="V644" s="19">
        <f t="shared" si="115"/>
        <v>-87198.951879091212</v>
      </c>
      <c r="W644" s="14">
        <v>642</v>
      </c>
      <c r="X644" s="15">
        <f t="shared" ref="X644:X707" si="120">ROUNDUP((W644/26),0)</f>
        <v>25</v>
      </c>
      <c r="Y644" s="31"/>
    </row>
    <row r="645" spans="14:25" x14ac:dyDescent="0.25">
      <c r="N645" s="19">
        <f t="shared" si="116"/>
        <v>387198.95187909267</v>
      </c>
      <c r="O645" s="19">
        <f>IF(N645&gt;0,N645*Mortgage!$B$4/26,0)</f>
        <v>744.61336899825517</v>
      </c>
      <c r="P645" s="19">
        <f>IF(O645&gt;0,Mortgage!$B$38-O645,0)</f>
        <v>-1.680633488733065</v>
      </c>
      <c r="Q645" s="20">
        <f>IF(P645&gt;0,IF(Mortgage!$G$2 = "n", 0,Mortgage!$G$4-Mortgage!$B$38),0)</f>
        <v>0</v>
      </c>
      <c r="R645" s="20">
        <f t="shared" si="117"/>
        <v>742.9327355095221</v>
      </c>
      <c r="S645" s="20">
        <f t="shared" si="118"/>
        <v>-1.680633488733065</v>
      </c>
      <c r="T645" s="19">
        <f t="shared" si="119"/>
        <v>387200.63251258142</v>
      </c>
      <c r="U645" s="19">
        <f t="shared" ref="U645:U708" si="121">IF(N645&gt;0,U644+O645,0)</f>
        <v>464608.87470571743</v>
      </c>
      <c r="V645" s="19">
        <f t="shared" ref="V645:V708" si="122">IF(O645&gt;0,V644+S645,0)</f>
        <v>-87200.632512579949</v>
      </c>
      <c r="W645" s="14">
        <v>643</v>
      </c>
      <c r="X645" s="15">
        <f t="shared" si="120"/>
        <v>25</v>
      </c>
      <c r="Y645" s="31"/>
    </row>
    <row r="646" spans="14:25" x14ac:dyDescent="0.25">
      <c r="N646" s="19">
        <f t="shared" si="116"/>
        <v>387200.63251258142</v>
      </c>
      <c r="O646" s="19">
        <f>IF(N646&gt;0,N646*Mortgage!$B$4/26,0)</f>
        <v>744.6166009857335</v>
      </c>
      <c r="P646" s="19">
        <f>IF(O646&gt;0,Mortgage!$B$38-O646,0)</f>
        <v>-1.6838654762113947</v>
      </c>
      <c r="Q646" s="20">
        <f>IF(P646&gt;0,IF(Mortgage!$G$2 = "n", 0,Mortgage!$G$4-Mortgage!$B$38),0)</f>
        <v>0</v>
      </c>
      <c r="R646" s="20">
        <f t="shared" si="117"/>
        <v>742.9327355095221</v>
      </c>
      <c r="S646" s="20">
        <f t="shared" si="118"/>
        <v>-1.6838654762113947</v>
      </c>
      <c r="T646" s="19">
        <f t="shared" si="119"/>
        <v>387202.31637805764</v>
      </c>
      <c r="U646" s="19">
        <f t="shared" si="121"/>
        <v>465353.49130670319</v>
      </c>
      <c r="V646" s="19">
        <f t="shared" si="122"/>
        <v>-87202.316378056159</v>
      </c>
      <c r="W646" s="14">
        <v>644</v>
      </c>
      <c r="X646" s="15">
        <f t="shared" si="120"/>
        <v>25</v>
      </c>
      <c r="Y646" s="31"/>
    </row>
    <row r="647" spans="14:25" x14ac:dyDescent="0.25">
      <c r="N647" s="19">
        <f t="shared" si="116"/>
        <v>387202.31637805764</v>
      </c>
      <c r="O647" s="19">
        <f>IF(N647&gt;0,N647*Mortgage!$B$4/26,0)</f>
        <v>744.61983918857243</v>
      </c>
      <c r="P647" s="19">
        <f>IF(O647&gt;0,Mortgage!$B$38-O647,0)</f>
        <v>-1.687103679050324</v>
      </c>
      <c r="Q647" s="20">
        <f>IF(P647&gt;0,IF(Mortgage!$G$2 = "n", 0,Mortgage!$G$4-Mortgage!$B$38),0)</f>
        <v>0</v>
      </c>
      <c r="R647" s="20">
        <f t="shared" si="117"/>
        <v>742.9327355095221</v>
      </c>
      <c r="S647" s="20">
        <f t="shared" si="118"/>
        <v>-1.687103679050324</v>
      </c>
      <c r="T647" s="19">
        <f t="shared" si="119"/>
        <v>387204.0034817367</v>
      </c>
      <c r="U647" s="19">
        <f t="shared" si="121"/>
        <v>466098.11114589177</v>
      </c>
      <c r="V647" s="19">
        <f t="shared" si="122"/>
        <v>-87204.003481735213</v>
      </c>
      <c r="W647" s="14">
        <v>645</v>
      </c>
      <c r="X647" s="15">
        <f t="shared" si="120"/>
        <v>25</v>
      </c>
      <c r="Y647" s="31"/>
    </row>
    <row r="648" spans="14:25" x14ac:dyDescent="0.25">
      <c r="N648" s="19">
        <f t="shared" si="116"/>
        <v>387204.0034817367</v>
      </c>
      <c r="O648" s="19">
        <f>IF(N648&gt;0,N648*Mortgage!$B$4/26,0)</f>
        <v>744.62308361872442</v>
      </c>
      <c r="P648" s="19">
        <f>IF(O648&gt;0,Mortgage!$B$38-O648,0)</f>
        <v>-1.6903481092023185</v>
      </c>
      <c r="Q648" s="20">
        <f>IF(P648&gt;0,IF(Mortgage!$G$2 = "n", 0,Mortgage!$G$4-Mortgage!$B$38),0)</f>
        <v>0</v>
      </c>
      <c r="R648" s="20">
        <f t="shared" si="117"/>
        <v>742.9327355095221</v>
      </c>
      <c r="S648" s="20">
        <f t="shared" si="118"/>
        <v>-1.6903481092023185</v>
      </c>
      <c r="T648" s="19">
        <f t="shared" si="119"/>
        <v>387205.69382984593</v>
      </c>
      <c r="U648" s="19">
        <f t="shared" si="121"/>
        <v>466842.73422951048</v>
      </c>
      <c r="V648" s="19">
        <f t="shared" si="122"/>
        <v>-87205.693829844415</v>
      </c>
      <c r="W648" s="14">
        <v>646</v>
      </c>
      <c r="X648" s="15">
        <f t="shared" si="120"/>
        <v>25</v>
      </c>
      <c r="Y648" s="31"/>
    </row>
    <row r="649" spans="14:25" x14ac:dyDescent="0.25">
      <c r="N649" s="19">
        <f t="shared" si="116"/>
        <v>387205.69382984593</v>
      </c>
      <c r="O649" s="19">
        <f>IF(N649&gt;0,N649*Mortgage!$B$4/26,0)</f>
        <v>744.62633428816525</v>
      </c>
      <c r="P649" s="19">
        <f>IF(O649&gt;0,Mortgage!$B$38-O649,0)</f>
        <v>-1.6935987786431497</v>
      </c>
      <c r="Q649" s="20">
        <f>IF(P649&gt;0,IF(Mortgage!$G$2 = "n", 0,Mortgage!$G$4-Mortgage!$B$38),0)</f>
        <v>0</v>
      </c>
      <c r="R649" s="20">
        <f t="shared" si="117"/>
        <v>742.9327355095221</v>
      </c>
      <c r="S649" s="20">
        <f t="shared" si="118"/>
        <v>-1.6935987786431497</v>
      </c>
      <c r="T649" s="19">
        <f t="shared" si="119"/>
        <v>387207.38742862456</v>
      </c>
      <c r="U649" s="19">
        <f t="shared" si="121"/>
        <v>467587.36056379863</v>
      </c>
      <c r="V649" s="19">
        <f t="shared" si="122"/>
        <v>-87207.387428623057</v>
      </c>
      <c r="W649" s="14">
        <v>647</v>
      </c>
      <c r="X649" s="15">
        <f t="shared" si="120"/>
        <v>25</v>
      </c>
      <c r="Y649" s="31"/>
    </row>
    <row r="650" spans="14:25" x14ac:dyDescent="0.25">
      <c r="N650" s="19">
        <f t="shared" si="116"/>
        <v>387207.38742862456</v>
      </c>
      <c r="O650" s="19">
        <f>IF(N650&gt;0,N650*Mortgage!$B$4/26,0)</f>
        <v>744.62959120889343</v>
      </c>
      <c r="P650" s="19">
        <f>IF(O650&gt;0,Mortgage!$B$38-O650,0)</f>
        <v>-1.6968556993713264</v>
      </c>
      <c r="Q650" s="20">
        <f>IF(P650&gt;0,IF(Mortgage!$G$2 = "n", 0,Mortgage!$G$4-Mortgage!$B$38),0)</f>
        <v>0</v>
      </c>
      <c r="R650" s="20">
        <f t="shared" si="117"/>
        <v>742.9327355095221</v>
      </c>
      <c r="S650" s="20">
        <f t="shared" si="118"/>
        <v>-1.6968556993713264</v>
      </c>
      <c r="T650" s="19">
        <f t="shared" si="119"/>
        <v>387209.08428432391</v>
      </c>
      <c r="U650" s="19">
        <f t="shared" si="121"/>
        <v>468331.99015500752</v>
      </c>
      <c r="V650" s="19">
        <f t="shared" si="122"/>
        <v>-87209.084284322424</v>
      </c>
      <c r="W650" s="14">
        <v>648</v>
      </c>
      <c r="X650" s="15">
        <f t="shared" si="120"/>
        <v>25</v>
      </c>
      <c r="Y650" s="31"/>
    </row>
    <row r="651" spans="14:25" x14ac:dyDescent="0.25">
      <c r="N651" s="19">
        <f t="shared" si="116"/>
        <v>387209.08428432391</v>
      </c>
      <c r="O651" s="19">
        <f>IF(N651&gt;0,N651*Mortgage!$B$4/26,0)</f>
        <v>744.63285439293054</v>
      </c>
      <c r="P651" s="19">
        <f>IF(O651&gt;0,Mortgage!$B$38-O651,0)</f>
        <v>-1.700118883408436</v>
      </c>
      <c r="Q651" s="20">
        <f>IF(P651&gt;0,IF(Mortgage!$G$2 = "n", 0,Mortgage!$G$4-Mortgage!$B$38),0)</f>
        <v>0</v>
      </c>
      <c r="R651" s="20">
        <f t="shared" si="117"/>
        <v>742.9327355095221</v>
      </c>
      <c r="S651" s="20">
        <f t="shared" si="118"/>
        <v>-1.700118883408436</v>
      </c>
      <c r="T651" s="19">
        <f t="shared" si="119"/>
        <v>387210.7844032073</v>
      </c>
      <c r="U651" s="19">
        <f t="shared" si="121"/>
        <v>469076.62300940044</v>
      </c>
      <c r="V651" s="19">
        <f t="shared" si="122"/>
        <v>-87210.784403205835</v>
      </c>
      <c r="W651" s="14">
        <v>649</v>
      </c>
      <c r="X651" s="15">
        <f t="shared" si="120"/>
        <v>25</v>
      </c>
      <c r="Y651" s="31"/>
    </row>
    <row r="652" spans="14:25" x14ac:dyDescent="0.25">
      <c r="N652" s="19">
        <f t="shared" si="116"/>
        <v>387210.7844032073</v>
      </c>
      <c r="O652" s="19">
        <f>IF(N652&gt;0,N652*Mortgage!$B$4/26,0)</f>
        <v>744.6361238523217</v>
      </c>
      <c r="P652" s="19">
        <f>IF(O652&gt;0,Mortgage!$B$38-O652,0)</f>
        <v>-1.7033883427995988</v>
      </c>
      <c r="Q652" s="20">
        <f>IF(P652&gt;0,IF(Mortgage!$G$2 = "n", 0,Mortgage!$G$4-Mortgage!$B$38),0)</f>
        <v>0</v>
      </c>
      <c r="R652" s="20">
        <f t="shared" si="117"/>
        <v>742.9327355095221</v>
      </c>
      <c r="S652" s="20">
        <f t="shared" si="118"/>
        <v>-1.7033883427995988</v>
      </c>
      <c r="T652" s="19">
        <f t="shared" si="119"/>
        <v>387212.48779155011</v>
      </c>
      <c r="U652" s="19">
        <f t="shared" si="121"/>
        <v>469821.25913325278</v>
      </c>
      <c r="V652" s="19">
        <f t="shared" si="122"/>
        <v>-87212.487791548629</v>
      </c>
      <c r="W652" s="14">
        <v>650</v>
      </c>
      <c r="X652" s="15">
        <f t="shared" si="120"/>
        <v>25</v>
      </c>
      <c r="Y652" s="31"/>
    </row>
    <row r="653" spans="14:25" x14ac:dyDescent="0.25">
      <c r="N653" s="19">
        <f t="shared" si="116"/>
        <v>387212.48779155011</v>
      </c>
      <c r="O653" s="19">
        <f>IF(N653&gt;0,N653*Mortgage!$B$4/26,0)</f>
        <v>744.63939959913489</v>
      </c>
      <c r="P653" s="19">
        <f>IF(O653&gt;0,Mortgage!$B$38-O653,0)</f>
        <v>-1.7066640896127865</v>
      </c>
      <c r="Q653" s="20">
        <f>IF(P653&gt;0,IF(Mortgage!$G$2 = "n", 0,Mortgage!$G$4-Mortgage!$B$38),0)</f>
        <v>0</v>
      </c>
      <c r="R653" s="20">
        <f t="shared" si="117"/>
        <v>742.9327355095221</v>
      </c>
      <c r="S653" s="20">
        <f t="shared" si="118"/>
        <v>-1.7066640896127865</v>
      </c>
      <c r="T653" s="19">
        <f t="shared" si="119"/>
        <v>387214.19445563975</v>
      </c>
      <c r="U653" s="19">
        <f t="shared" si="121"/>
        <v>470565.89853285189</v>
      </c>
      <c r="V653" s="19">
        <f t="shared" si="122"/>
        <v>-87214.194455638237</v>
      </c>
      <c r="W653" s="14">
        <v>651</v>
      </c>
      <c r="X653" s="15">
        <f t="shared" si="120"/>
        <v>26</v>
      </c>
      <c r="Y653" s="30"/>
    </row>
    <row r="654" spans="14:25" x14ac:dyDescent="0.25">
      <c r="N654" s="19">
        <f t="shared" si="116"/>
        <v>387214.19445563975</v>
      </c>
      <c r="O654" s="19">
        <f>IF(N654&gt;0,N654*Mortgage!$B$4/26,0)</f>
        <v>744.64268164546104</v>
      </c>
      <c r="P654" s="19">
        <f>IF(O654&gt;0,Mortgage!$B$38-O654,0)</f>
        <v>-1.7099461359389352</v>
      </c>
      <c r="Q654" s="20">
        <f>IF(P654&gt;0,IF(Mortgage!$G$2 = "n", 0,Mortgage!$G$4-Mortgage!$B$38),0)</f>
        <v>0</v>
      </c>
      <c r="R654" s="20">
        <f t="shared" si="117"/>
        <v>742.9327355095221</v>
      </c>
      <c r="S654" s="20">
        <f t="shared" si="118"/>
        <v>-1.7099461359389352</v>
      </c>
      <c r="T654" s="19">
        <f t="shared" si="119"/>
        <v>387215.90440177568</v>
      </c>
      <c r="U654" s="19">
        <f t="shared" si="121"/>
        <v>471310.54121449735</v>
      </c>
      <c r="V654" s="19">
        <f t="shared" si="122"/>
        <v>-87215.904401774169</v>
      </c>
      <c r="W654" s="14">
        <v>652</v>
      </c>
      <c r="X654" s="15">
        <f t="shared" si="120"/>
        <v>26</v>
      </c>
      <c r="Y654" s="30"/>
    </row>
    <row r="655" spans="14:25" x14ac:dyDescent="0.25">
      <c r="N655" s="19">
        <f t="shared" si="116"/>
        <v>387215.90440177568</v>
      </c>
      <c r="O655" s="19">
        <f>IF(N655&gt;0,N655*Mortgage!$B$4/26,0)</f>
        <v>744.64597000341485</v>
      </c>
      <c r="P655" s="19">
        <f>IF(O655&gt;0,Mortgage!$B$38-O655,0)</f>
        <v>-1.7132344938927417</v>
      </c>
      <c r="Q655" s="20">
        <f>IF(P655&gt;0,IF(Mortgage!$G$2 = "n", 0,Mortgage!$G$4-Mortgage!$B$38),0)</f>
        <v>0</v>
      </c>
      <c r="R655" s="20">
        <f t="shared" si="117"/>
        <v>742.9327355095221</v>
      </c>
      <c r="S655" s="20">
        <f t="shared" si="118"/>
        <v>-1.7132344938927417</v>
      </c>
      <c r="T655" s="19">
        <f t="shared" si="119"/>
        <v>387217.6176362696</v>
      </c>
      <c r="U655" s="19">
        <f t="shared" si="121"/>
        <v>472055.18718450074</v>
      </c>
      <c r="V655" s="19">
        <f t="shared" si="122"/>
        <v>-87217.617636268056</v>
      </c>
      <c r="W655" s="14">
        <v>653</v>
      </c>
      <c r="X655" s="15">
        <f t="shared" si="120"/>
        <v>26</v>
      </c>
      <c r="Y655" s="30"/>
    </row>
    <row r="656" spans="14:25" x14ac:dyDescent="0.25">
      <c r="N656" s="19">
        <f t="shared" si="116"/>
        <v>387217.6176362696</v>
      </c>
      <c r="O656" s="19">
        <f>IF(N656&gt;0,N656*Mortgage!$B$4/26,0)</f>
        <v>744.64926468513397</v>
      </c>
      <c r="P656" s="19">
        <f>IF(O656&gt;0,Mortgage!$B$38-O656,0)</f>
        <v>-1.7165291756118677</v>
      </c>
      <c r="Q656" s="20">
        <f>IF(P656&gt;0,IF(Mortgage!$G$2 = "n", 0,Mortgage!$G$4-Mortgage!$B$38),0)</f>
        <v>0</v>
      </c>
      <c r="R656" s="20">
        <f t="shared" si="117"/>
        <v>742.9327355095221</v>
      </c>
      <c r="S656" s="20">
        <f t="shared" si="118"/>
        <v>-1.7165291756118677</v>
      </c>
      <c r="T656" s="19">
        <f t="shared" si="119"/>
        <v>387219.33416544524</v>
      </c>
      <c r="U656" s="19">
        <f t="shared" si="121"/>
        <v>472799.83644918585</v>
      </c>
      <c r="V656" s="19">
        <f t="shared" si="122"/>
        <v>-87219.334165443666</v>
      </c>
      <c r="W656" s="14">
        <v>654</v>
      </c>
      <c r="X656" s="15">
        <f t="shared" si="120"/>
        <v>26</v>
      </c>
      <c r="Y656" s="30"/>
    </row>
    <row r="657" spans="14:25" x14ac:dyDescent="0.25">
      <c r="N657" s="19">
        <f t="shared" si="116"/>
        <v>387219.33416544524</v>
      </c>
      <c r="O657" s="19">
        <f>IF(N657&gt;0,N657*Mortgage!$B$4/26,0)</f>
        <v>744.65256570277938</v>
      </c>
      <c r="P657" s="19">
        <f>IF(O657&gt;0,Mortgage!$B$38-O657,0)</f>
        <v>-1.7198301932572804</v>
      </c>
      <c r="Q657" s="20">
        <f>IF(P657&gt;0,IF(Mortgage!$G$2 = "n", 0,Mortgage!$G$4-Mortgage!$B$38),0)</f>
        <v>0</v>
      </c>
      <c r="R657" s="20">
        <f t="shared" si="117"/>
        <v>742.9327355095221</v>
      </c>
      <c r="S657" s="20">
        <f t="shared" si="118"/>
        <v>-1.7198301932572804</v>
      </c>
      <c r="T657" s="19">
        <f t="shared" si="119"/>
        <v>387221.0539956385</v>
      </c>
      <c r="U657" s="19">
        <f t="shared" si="121"/>
        <v>473544.48901488865</v>
      </c>
      <c r="V657" s="19">
        <f t="shared" si="122"/>
        <v>-87221.053995636918</v>
      </c>
      <c r="W657" s="14">
        <v>655</v>
      </c>
      <c r="X657" s="15">
        <f t="shared" si="120"/>
        <v>26</v>
      </c>
      <c r="Y657" s="30"/>
    </row>
    <row r="658" spans="14:25" x14ac:dyDescent="0.25">
      <c r="N658" s="19">
        <f t="shared" si="116"/>
        <v>387221.0539956385</v>
      </c>
      <c r="O658" s="19">
        <f>IF(N658&gt;0,N658*Mortgage!$B$4/26,0)</f>
        <v>744.65587306853558</v>
      </c>
      <c r="P658" s="19">
        <f>IF(O658&gt;0,Mortgage!$B$38-O658,0)</f>
        <v>-1.7231375590134803</v>
      </c>
      <c r="Q658" s="20">
        <f>IF(P658&gt;0,IF(Mortgage!$G$2 = "n", 0,Mortgage!$G$4-Mortgage!$B$38),0)</f>
        <v>0</v>
      </c>
      <c r="R658" s="20">
        <f t="shared" si="117"/>
        <v>742.9327355095221</v>
      </c>
      <c r="S658" s="20">
        <f t="shared" si="118"/>
        <v>-1.7231375590134803</v>
      </c>
      <c r="T658" s="19">
        <f t="shared" si="119"/>
        <v>387222.77713319752</v>
      </c>
      <c r="U658" s="19">
        <f t="shared" si="121"/>
        <v>474289.1448879572</v>
      </c>
      <c r="V658" s="19">
        <f t="shared" si="122"/>
        <v>-87222.777133195937</v>
      </c>
      <c r="W658" s="14">
        <v>656</v>
      </c>
      <c r="X658" s="15">
        <f t="shared" si="120"/>
        <v>26</v>
      </c>
      <c r="Y658" s="30"/>
    </row>
    <row r="659" spans="14:25" x14ac:dyDescent="0.25">
      <c r="N659" s="19">
        <f t="shared" si="116"/>
        <v>387222.77713319752</v>
      </c>
      <c r="O659" s="19">
        <f>IF(N659&gt;0,N659*Mortgage!$B$4/26,0)</f>
        <v>744.6591867946106</v>
      </c>
      <c r="P659" s="19">
        <f>IF(O659&gt;0,Mortgage!$B$38-O659,0)</f>
        <v>-1.7264512850885012</v>
      </c>
      <c r="Q659" s="20">
        <f>IF(P659&gt;0,IF(Mortgage!$G$2 = "n", 0,Mortgage!$G$4-Mortgage!$B$38),0)</f>
        <v>0</v>
      </c>
      <c r="R659" s="20">
        <f t="shared" si="117"/>
        <v>742.9327355095221</v>
      </c>
      <c r="S659" s="20">
        <f t="shared" si="118"/>
        <v>-1.7264512850885012</v>
      </c>
      <c r="T659" s="19">
        <f t="shared" si="119"/>
        <v>387224.50358448259</v>
      </c>
      <c r="U659" s="19">
        <f t="shared" si="121"/>
        <v>475033.8040747518</v>
      </c>
      <c r="V659" s="19">
        <f t="shared" si="122"/>
        <v>-87224.503584481019</v>
      </c>
      <c r="W659" s="14">
        <v>657</v>
      </c>
      <c r="X659" s="15">
        <f t="shared" si="120"/>
        <v>26</v>
      </c>
      <c r="Y659" s="30"/>
    </row>
    <row r="660" spans="14:25" x14ac:dyDescent="0.25">
      <c r="N660" s="19">
        <f t="shared" si="116"/>
        <v>387224.50358448259</v>
      </c>
      <c r="O660" s="19">
        <f>IF(N660&gt;0,N660*Mortgage!$B$4/26,0)</f>
        <v>744.66250689323579</v>
      </c>
      <c r="P660" s="19">
        <f>IF(O660&gt;0,Mortgage!$B$38-O660,0)</f>
        <v>-1.7297713837136826</v>
      </c>
      <c r="Q660" s="20">
        <f>IF(P660&gt;0,IF(Mortgage!$G$2 = "n", 0,Mortgage!$G$4-Mortgage!$B$38),0)</f>
        <v>0</v>
      </c>
      <c r="R660" s="20">
        <f t="shared" si="117"/>
        <v>742.9327355095221</v>
      </c>
      <c r="S660" s="20">
        <f t="shared" si="118"/>
        <v>-1.7297713837136826</v>
      </c>
      <c r="T660" s="19">
        <f t="shared" si="119"/>
        <v>387226.23335586628</v>
      </c>
      <c r="U660" s="19">
        <f t="shared" si="121"/>
        <v>475778.46658164501</v>
      </c>
      <c r="V660" s="19">
        <f t="shared" si="122"/>
        <v>-87226.233355864737</v>
      </c>
      <c r="W660" s="14">
        <v>658</v>
      </c>
      <c r="X660" s="15">
        <f t="shared" si="120"/>
        <v>26</v>
      </c>
      <c r="Y660" s="30"/>
    </row>
    <row r="661" spans="14:25" x14ac:dyDescent="0.25">
      <c r="N661" s="19">
        <f t="shared" si="116"/>
        <v>387226.23335586628</v>
      </c>
      <c r="O661" s="19">
        <f>IF(N661&gt;0,N661*Mortgage!$B$4/26,0)</f>
        <v>744.66583337666589</v>
      </c>
      <c r="P661" s="19">
        <f>IF(O661&gt;0,Mortgage!$B$38-O661,0)</f>
        <v>-1.7330978671437833</v>
      </c>
      <c r="Q661" s="20">
        <f>IF(P661&gt;0,IF(Mortgage!$G$2 = "n", 0,Mortgage!$G$4-Mortgage!$B$38),0)</f>
        <v>0</v>
      </c>
      <c r="R661" s="20">
        <f t="shared" si="117"/>
        <v>742.9327355095221</v>
      </c>
      <c r="S661" s="20">
        <f t="shared" si="118"/>
        <v>-1.7330978671437833</v>
      </c>
      <c r="T661" s="19">
        <f t="shared" si="119"/>
        <v>387227.96645373345</v>
      </c>
      <c r="U661" s="19">
        <f t="shared" si="121"/>
        <v>476523.13241502165</v>
      </c>
      <c r="V661" s="19">
        <f t="shared" si="122"/>
        <v>-87227.966453731875</v>
      </c>
      <c r="W661" s="14">
        <v>659</v>
      </c>
      <c r="X661" s="15">
        <f t="shared" si="120"/>
        <v>26</v>
      </c>
      <c r="Y661" s="30"/>
    </row>
    <row r="662" spans="14:25" x14ac:dyDescent="0.25">
      <c r="N662" s="19">
        <f t="shared" si="116"/>
        <v>387227.96645373345</v>
      </c>
      <c r="O662" s="19">
        <f>IF(N662&gt;0,N662*Mortgage!$B$4/26,0)</f>
        <v>744.66916625717977</v>
      </c>
      <c r="P662" s="19">
        <f>IF(O662&gt;0,Mortgage!$B$38-O662,0)</f>
        <v>-1.7364307476576641</v>
      </c>
      <c r="Q662" s="20">
        <f>IF(P662&gt;0,IF(Mortgage!$G$2 = "n", 0,Mortgage!$G$4-Mortgage!$B$38),0)</f>
        <v>0</v>
      </c>
      <c r="R662" s="20">
        <f t="shared" si="117"/>
        <v>742.9327355095221</v>
      </c>
      <c r="S662" s="20">
        <f t="shared" si="118"/>
        <v>-1.7364307476576641</v>
      </c>
      <c r="T662" s="19">
        <f t="shared" si="119"/>
        <v>387229.70288448111</v>
      </c>
      <c r="U662" s="19">
        <f t="shared" si="121"/>
        <v>477267.80158127885</v>
      </c>
      <c r="V662" s="19">
        <f t="shared" si="122"/>
        <v>-87229.702884479528</v>
      </c>
      <c r="W662" s="14">
        <v>660</v>
      </c>
      <c r="X662" s="15">
        <f t="shared" si="120"/>
        <v>26</v>
      </c>
      <c r="Y662" s="30"/>
    </row>
    <row r="663" spans="14:25" x14ac:dyDescent="0.25">
      <c r="N663" s="19">
        <f t="shared" si="116"/>
        <v>387229.70288448111</v>
      </c>
      <c r="O663" s="19">
        <f>IF(N663&gt;0,N663*Mortgage!$B$4/26,0)</f>
        <v>744.67250554707914</v>
      </c>
      <c r="P663" s="19">
        <f>IF(O663&gt;0,Mortgage!$B$38-O663,0)</f>
        <v>-1.7397700375570366</v>
      </c>
      <c r="Q663" s="20">
        <f>IF(P663&gt;0,IF(Mortgage!$G$2 = "n", 0,Mortgage!$G$4-Mortgage!$B$38),0)</f>
        <v>0</v>
      </c>
      <c r="R663" s="20">
        <f t="shared" si="117"/>
        <v>742.9327355095221</v>
      </c>
      <c r="S663" s="20">
        <f t="shared" si="118"/>
        <v>-1.7397700375570366</v>
      </c>
      <c r="T663" s="19">
        <f t="shared" si="119"/>
        <v>387231.44265451864</v>
      </c>
      <c r="U663" s="19">
        <f t="shared" si="121"/>
        <v>478012.47408682591</v>
      </c>
      <c r="V663" s="19">
        <f t="shared" si="122"/>
        <v>-87231.442654517086</v>
      </c>
      <c r="W663" s="14">
        <v>661</v>
      </c>
      <c r="X663" s="15">
        <f t="shared" si="120"/>
        <v>26</v>
      </c>
      <c r="Y663" s="30"/>
    </row>
    <row r="664" spans="14:25" x14ac:dyDescent="0.25">
      <c r="N664" s="19">
        <f t="shared" si="116"/>
        <v>387231.44265451864</v>
      </c>
      <c r="O664" s="19">
        <f>IF(N664&gt;0,N664*Mortgage!$B$4/26,0)</f>
        <v>744.67585125868982</v>
      </c>
      <c r="P664" s="19">
        <f>IF(O664&gt;0,Mortgage!$B$38-O664,0)</f>
        <v>-1.7431157491677141</v>
      </c>
      <c r="Q664" s="20">
        <f>IF(P664&gt;0,IF(Mortgage!$G$2 = "n", 0,Mortgage!$G$4-Mortgage!$B$38),0)</f>
        <v>0</v>
      </c>
      <c r="R664" s="20">
        <f t="shared" si="117"/>
        <v>742.9327355095221</v>
      </c>
      <c r="S664" s="20">
        <f t="shared" si="118"/>
        <v>-1.7431157491677141</v>
      </c>
      <c r="T664" s="19">
        <f t="shared" si="119"/>
        <v>387233.1857702678</v>
      </c>
      <c r="U664" s="19">
        <f t="shared" si="121"/>
        <v>478757.14993808459</v>
      </c>
      <c r="V664" s="19">
        <f t="shared" si="122"/>
        <v>-87233.185770266253</v>
      </c>
      <c r="W664" s="14">
        <v>662</v>
      </c>
      <c r="X664" s="15">
        <f t="shared" si="120"/>
        <v>26</v>
      </c>
      <c r="Y664" s="30"/>
    </row>
    <row r="665" spans="14:25" x14ac:dyDescent="0.25">
      <c r="N665" s="19">
        <f t="shared" si="116"/>
        <v>387233.1857702678</v>
      </c>
      <c r="O665" s="19">
        <f>IF(N665&gt;0,N665*Mortgage!$B$4/26,0)</f>
        <v>744.67920340436115</v>
      </c>
      <c r="P665" s="19">
        <f>IF(O665&gt;0,Mortgage!$B$38-O665,0)</f>
        <v>-1.7464678948390429</v>
      </c>
      <c r="Q665" s="20">
        <f>IF(P665&gt;0,IF(Mortgage!$G$2 = "n", 0,Mortgage!$G$4-Mortgage!$B$38),0)</f>
        <v>0</v>
      </c>
      <c r="R665" s="20">
        <f t="shared" si="117"/>
        <v>742.9327355095221</v>
      </c>
      <c r="S665" s="20">
        <f t="shared" si="118"/>
        <v>-1.7464678948390429</v>
      </c>
      <c r="T665" s="19">
        <f t="shared" si="119"/>
        <v>387234.93223816261</v>
      </c>
      <c r="U665" s="19">
        <f t="shared" si="121"/>
        <v>479501.82914148894</v>
      </c>
      <c r="V665" s="19">
        <f t="shared" si="122"/>
        <v>-87234.932238161098</v>
      </c>
      <c r="W665" s="14">
        <v>663</v>
      </c>
      <c r="X665" s="15">
        <f t="shared" si="120"/>
        <v>26</v>
      </c>
      <c r="Y665" s="30"/>
    </row>
    <row r="666" spans="14:25" x14ac:dyDescent="0.25">
      <c r="N666" s="19">
        <f t="shared" si="116"/>
        <v>387234.93223816261</v>
      </c>
      <c r="O666" s="19">
        <f>IF(N666&gt;0,N666*Mortgage!$B$4/26,0)</f>
        <v>744.68256199646669</v>
      </c>
      <c r="P666" s="19">
        <f>IF(O666&gt;0,Mortgage!$B$38-O666,0)</f>
        <v>-1.7498264869445848</v>
      </c>
      <c r="Q666" s="20">
        <f>IF(P666&gt;0,IF(Mortgage!$G$2 = "n", 0,Mortgage!$G$4-Mortgage!$B$38),0)</f>
        <v>0</v>
      </c>
      <c r="R666" s="20">
        <f t="shared" si="117"/>
        <v>742.9327355095221</v>
      </c>
      <c r="S666" s="20">
        <f t="shared" si="118"/>
        <v>-1.7498264869445848</v>
      </c>
      <c r="T666" s="19">
        <f t="shared" si="119"/>
        <v>387236.68206464953</v>
      </c>
      <c r="U666" s="19">
        <f t="shared" si="121"/>
        <v>480246.51170348539</v>
      </c>
      <c r="V666" s="19">
        <f t="shared" si="122"/>
        <v>-87236.682064648048</v>
      </c>
      <c r="W666" s="14">
        <v>664</v>
      </c>
      <c r="X666" s="15">
        <f t="shared" si="120"/>
        <v>26</v>
      </c>
      <c r="Y666" s="31"/>
    </row>
    <row r="667" spans="14:25" x14ac:dyDescent="0.25">
      <c r="N667" s="19">
        <f t="shared" si="116"/>
        <v>387236.68206464953</v>
      </c>
      <c r="O667" s="19">
        <f>IF(N667&gt;0,N667*Mortgage!$B$4/26,0)</f>
        <v>744.68592704740308</v>
      </c>
      <c r="P667" s="19">
        <f>IF(O667&gt;0,Mortgage!$B$38-O667,0)</f>
        <v>-1.7531915378809799</v>
      </c>
      <c r="Q667" s="20">
        <f>IF(P667&gt;0,IF(Mortgage!$G$2 = "n", 0,Mortgage!$G$4-Mortgage!$B$38),0)</f>
        <v>0</v>
      </c>
      <c r="R667" s="20">
        <f t="shared" si="117"/>
        <v>742.9327355095221</v>
      </c>
      <c r="S667" s="20">
        <f t="shared" si="118"/>
        <v>-1.7531915378809799</v>
      </c>
      <c r="T667" s="19">
        <f t="shared" si="119"/>
        <v>387238.4352561874</v>
      </c>
      <c r="U667" s="19">
        <f t="shared" si="121"/>
        <v>480991.19763053278</v>
      </c>
      <c r="V667" s="19">
        <f t="shared" si="122"/>
        <v>-87238.435256185927</v>
      </c>
      <c r="W667" s="14">
        <v>665</v>
      </c>
      <c r="X667" s="15">
        <f t="shared" si="120"/>
        <v>26</v>
      </c>
      <c r="Y667" s="31"/>
    </row>
    <row r="668" spans="14:25" x14ac:dyDescent="0.25">
      <c r="N668" s="19">
        <f t="shared" si="116"/>
        <v>387238.4352561874</v>
      </c>
      <c r="O668" s="19">
        <f>IF(N668&gt;0,N668*Mortgage!$B$4/26,0)</f>
        <v>744.68929856959119</v>
      </c>
      <c r="P668" s="19">
        <f>IF(O668&gt;0,Mortgage!$B$38-O668,0)</f>
        <v>-1.7565630600690838</v>
      </c>
      <c r="Q668" s="20">
        <f>IF(P668&gt;0,IF(Mortgage!$G$2 = "n", 0,Mortgage!$G$4-Mortgage!$B$38),0)</f>
        <v>0</v>
      </c>
      <c r="R668" s="20">
        <f t="shared" si="117"/>
        <v>742.9327355095221</v>
      </c>
      <c r="S668" s="20">
        <f t="shared" si="118"/>
        <v>-1.7565630600690838</v>
      </c>
      <c r="T668" s="19">
        <f t="shared" si="119"/>
        <v>387240.19181924744</v>
      </c>
      <c r="U668" s="19">
        <f t="shared" si="121"/>
        <v>481735.88692910236</v>
      </c>
      <c r="V668" s="19">
        <f t="shared" si="122"/>
        <v>-87240.191819246</v>
      </c>
      <c r="W668" s="14">
        <v>666</v>
      </c>
      <c r="X668" s="15">
        <f t="shared" si="120"/>
        <v>26</v>
      </c>
      <c r="Y668" s="31"/>
    </row>
    <row r="669" spans="14:25" x14ac:dyDescent="0.25">
      <c r="N669" s="19">
        <f t="shared" si="116"/>
        <v>387240.19181924744</v>
      </c>
      <c r="O669" s="19">
        <f>IF(N669&gt;0,N669*Mortgage!$B$4/26,0)</f>
        <v>744.69267657547596</v>
      </c>
      <c r="P669" s="19">
        <f>IF(O669&gt;0,Mortgage!$B$38-O669,0)</f>
        <v>-1.7599410659538535</v>
      </c>
      <c r="Q669" s="20">
        <f>IF(P669&gt;0,IF(Mortgage!$G$2 = "n", 0,Mortgage!$G$4-Mortgage!$B$38),0)</f>
        <v>0</v>
      </c>
      <c r="R669" s="20">
        <f t="shared" si="117"/>
        <v>742.9327355095221</v>
      </c>
      <c r="S669" s="20">
        <f t="shared" si="118"/>
        <v>-1.7599410659538535</v>
      </c>
      <c r="T669" s="19">
        <f t="shared" si="119"/>
        <v>387241.95176031342</v>
      </c>
      <c r="U669" s="19">
        <f t="shared" si="121"/>
        <v>482480.57960567781</v>
      </c>
      <c r="V669" s="19">
        <f t="shared" si="122"/>
        <v>-87241.95176031196</v>
      </c>
      <c r="W669" s="14">
        <v>667</v>
      </c>
      <c r="X669" s="15">
        <f t="shared" si="120"/>
        <v>26</v>
      </c>
      <c r="Y669" s="31"/>
    </row>
    <row r="670" spans="14:25" x14ac:dyDescent="0.25">
      <c r="N670" s="19">
        <f t="shared" si="116"/>
        <v>387241.95176031342</v>
      </c>
      <c r="O670" s="19">
        <f>IF(N670&gt;0,N670*Mortgage!$B$4/26,0)</f>
        <v>744.69606107752588</v>
      </c>
      <c r="P670" s="19">
        <f>IF(O670&gt;0,Mortgage!$B$38-O670,0)</f>
        <v>-1.7633255680037792</v>
      </c>
      <c r="Q670" s="20">
        <f>IF(P670&gt;0,IF(Mortgage!$G$2 = "n", 0,Mortgage!$G$4-Mortgage!$B$38),0)</f>
        <v>0</v>
      </c>
      <c r="R670" s="20">
        <f t="shared" si="117"/>
        <v>742.9327355095221</v>
      </c>
      <c r="S670" s="20">
        <f t="shared" si="118"/>
        <v>-1.7633255680037792</v>
      </c>
      <c r="T670" s="19">
        <f t="shared" si="119"/>
        <v>387243.71508588141</v>
      </c>
      <c r="U670" s="19">
        <f t="shared" si="121"/>
        <v>483225.27566675533</v>
      </c>
      <c r="V670" s="19">
        <f t="shared" si="122"/>
        <v>-87243.715085879958</v>
      </c>
      <c r="W670" s="14">
        <v>668</v>
      </c>
      <c r="X670" s="15">
        <f t="shared" si="120"/>
        <v>26</v>
      </c>
      <c r="Y670" s="31"/>
    </row>
    <row r="671" spans="14:25" x14ac:dyDescent="0.25">
      <c r="N671" s="19">
        <f t="shared" si="116"/>
        <v>387243.71508588141</v>
      </c>
      <c r="O671" s="19">
        <f>IF(N671&gt;0,N671*Mortgage!$B$4/26,0)</f>
        <v>744.69945208823344</v>
      </c>
      <c r="P671" s="19">
        <f>IF(O671&gt;0,Mortgage!$B$38-O671,0)</f>
        <v>-1.766716578711339</v>
      </c>
      <c r="Q671" s="20">
        <f>IF(P671&gt;0,IF(Mortgage!$G$2 = "n", 0,Mortgage!$G$4-Mortgage!$B$38),0)</f>
        <v>0</v>
      </c>
      <c r="R671" s="20">
        <f t="shared" si="117"/>
        <v>742.9327355095221</v>
      </c>
      <c r="S671" s="20">
        <f t="shared" si="118"/>
        <v>-1.766716578711339</v>
      </c>
      <c r="T671" s="19">
        <f t="shared" si="119"/>
        <v>387245.4818024601</v>
      </c>
      <c r="U671" s="19">
        <f t="shared" si="121"/>
        <v>483969.97511884355</v>
      </c>
      <c r="V671" s="19">
        <f t="shared" si="122"/>
        <v>-87245.481802458671</v>
      </c>
      <c r="W671" s="14">
        <v>669</v>
      </c>
      <c r="X671" s="15">
        <f t="shared" si="120"/>
        <v>26</v>
      </c>
      <c r="Y671" s="31"/>
    </row>
    <row r="672" spans="14:25" x14ac:dyDescent="0.25">
      <c r="N672" s="19">
        <f t="shared" si="116"/>
        <v>387245.4818024601</v>
      </c>
      <c r="O672" s="19">
        <f>IF(N672&gt;0,N672*Mortgage!$B$4/26,0)</f>
        <v>744.70284962011567</v>
      </c>
      <c r="P672" s="19">
        <f>IF(O672&gt;0,Mortgage!$B$38-O672,0)</f>
        <v>-1.7701141105935676</v>
      </c>
      <c r="Q672" s="20">
        <f>IF(P672&gt;0,IF(Mortgage!$G$2 = "n", 0,Mortgage!$G$4-Mortgage!$B$38),0)</f>
        <v>0</v>
      </c>
      <c r="R672" s="20">
        <f t="shared" si="117"/>
        <v>742.9327355095221</v>
      </c>
      <c r="S672" s="20">
        <f t="shared" si="118"/>
        <v>-1.7701141105935676</v>
      </c>
      <c r="T672" s="19">
        <f t="shared" si="119"/>
        <v>387247.25191657071</v>
      </c>
      <c r="U672" s="19">
        <f t="shared" si="121"/>
        <v>484714.67796846369</v>
      </c>
      <c r="V672" s="19">
        <f t="shared" si="122"/>
        <v>-87247.251916569265</v>
      </c>
      <c r="W672" s="14">
        <v>670</v>
      </c>
      <c r="X672" s="15">
        <f t="shared" si="120"/>
        <v>26</v>
      </c>
      <c r="Y672" s="31"/>
    </row>
    <row r="673" spans="14:25" x14ac:dyDescent="0.25">
      <c r="N673" s="19">
        <f t="shared" si="116"/>
        <v>387247.25191657071</v>
      </c>
      <c r="O673" s="19">
        <f>IF(N673&gt;0,N673*Mortgage!$B$4/26,0)</f>
        <v>744.70625368571302</v>
      </c>
      <c r="P673" s="19">
        <f>IF(O673&gt;0,Mortgage!$B$38-O673,0)</f>
        <v>-1.7735181761909189</v>
      </c>
      <c r="Q673" s="20">
        <f>IF(P673&gt;0,IF(Mortgage!$G$2 = "n", 0,Mortgage!$G$4-Mortgage!$B$38),0)</f>
        <v>0</v>
      </c>
      <c r="R673" s="20">
        <f t="shared" si="117"/>
        <v>742.9327355095221</v>
      </c>
      <c r="S673" s="20">
        <f t="shared" si="118"/>
        <v>-1.7735181761909189</v>
      </c>
      <c r="T673" s="19">
        <f t="shared" si="119"/>
        <v>387249.02543474687</v>
      </c>
      <c r="U673" s="19">
        <f t="shared" si="121"/>
        <v>485459.38422214938</v>
      </c>
      <c r="V673" s="19">
        <f t="shared" si="122"/>
        <v>-87249.025434745461</v>
      </c>
      <c r="W673" s="14">
        <v>671</v>
      </c>
      <c r="X673" s="15">
        <f t="shared" si="120"/>
        <v>26</v>
      </c>
      <c r="Y673" s="31"/>
    </row>
    <row r="674" spans="14:25" x14ac:dyDescent="0.25">
      <c r="N674" s="19">
        <f t="shared" si="116"/>
        <v>387249.02543474687</v>
      </c>
      <c r="O674" s="19">
        <f>IF(N674&gt;0,N674*Mortgage!$B$4/26,0)</f>
        <v>744.70966429759017</v>
      </c>
      <c r="P674" s="19">
        <f>IF(O674&gt;0,Mortgage!$B$38-O674,0)</f>
        <v>-1.7769287880680622</v>
      </c>
      <c r="Q674" s="20">
        <f>IF(P674&gt;0,IF(Mortgage!$G$2 = "n", 0,Mortgage!$G$4-Mortgage!$B$38),0)</f>
        <v>0</v>
      </c>
      <c r="R674" s="20">
        <f t="shared" si="117"/>
        <v>742.9327355095221</v>
      </c>
      <c r="S674" s="20">
        <f t="shared" si="118"/>
        <v>-1.7769287880680622</v>
      </c>
      <c r="T674" s="19">
        <f t="shared" si="119"/>
        <v>387250.80236353492</v>
      </c>
      <c r="U674" s="19">
        <f t="shared" si="121"/>
        <v>486204.09388644696</v>
      </c>
      <c r="V674" s="19">
        <f t="shared" si="122"/>
        <v>-87250.802363533527</v>
      </c>
      <c r="W674" s="14">
        <v>672</v>
      </c>
      <c r="X674" s="15">
        <f t="shared" si="120"/>
        <v>26</v>
      </c>
      <c r="Y674" s="31"/>
    </row>
    <row r="675" spans="14:25" x14ac:dyDescent="0.25">
      <c r="N675" s="19">
        <f t="shared" si="116"/>
        <v>387250.80236353492</v>
      </c>
      <c r="O675" s="19">
        <f>IF(N675&gt;0,N675*Mortgage!$B$4/26,0)</f>
        <v>744.71308146833644</v>
      </c>
      <c r="P675" s="19">
        <f>IF(O675&gt;0,Mortgage!$B$38-O675,0)</f>
        <v>-1.7803459588143369</v>
      </c>
      <c r="Q675" s="20">
        <f>IF(P675&gt;0,IF(Mortgage!$G$2 = "n", 0,Mortgage!$G$4-Mortgage!$B$38),0)</f>
        <v>0</v>
      </c>
      <c r="R675" s="20">
        <f t="shared" si="117"/>
        <v>742.9327355095221</v>
      </c>
      <c r="S675" s="20">
        <f t="shared" si="118"/>
        <v>-1.7803459588143369</v>
      </c>
      <c r="T675" s="19">
        <f t="shared" si="119"/>
        <v>387252.58270949376</v>
      </c>
      <c r="U675" s="19">
        <f t="shared" si="121"/>
        <v>486948.80696791533</v>
      </c>
      <c r="V675" s="19">
        <f t="shared" si="122"/>
        <v>-87252.582709492344</v>
      </c>
      <c r="W675" s="14">
        <v>673</v>
      </c>
      <c r="X675" s="15">
        <f t="shared" si="120"/>
        <v>26</v>
      </c>
      <c r="Y675" s="31"/>
    </row>
    <row r="676" spans="14:25" x14ac:dyDescent="0.25">
      <c r="N676" s="19">
        <f t="shared" si="116"/>
        <v>387252.58270949376</v>
      </c>
      <c r="O676" s="19">
        <f>IF(N676&gt;0,N676*Mortgage!$B$4/26,0)</f>
        <v>744.71650521056495</v>
      </c>
      <c r="P676" s="19">
        <f>IF(O676&gt;0,Mortgage!$B$38-O676,0)</f>
        <v>-1.7837697010428428</v>
      </c>
      <c r="Q676" s="20">
        <f>IF(P676&gt;0,IF(Mortgage!$G$2 = "n", 0,Mortgage!$G$4-Mortgage!$B$38),0)</f>
        <v>0</v>
      </c>
      <c r="R676" s="20">
        <f t="shared" si="117"/>
        <v>742.9327355095221</v>
      </c>
      <c r="S676" s="20">
        <f t="shared" si="118"/>
        <v>-1.7837697010428428</v>
      </c>
      <c r="T676" s="19">
        <f t="shared" si="119"/>
        <v>387254.36647919478</v>
      </c>
      <c r="U676" s="19">
        <f t="shared" si="121"/>
        <v>487693.52347312588</v>
      </c>
      <c r="V676" s="19">
        <f t="shared" si="122"/>
        <v>-87254.366479193384</v>
      </c>
      <c r="W676" s="14">
        <v>674</v>
      </c>
      <c r="X676" s="15">
        <f t="shared" si="120"/>
        <v>26</v>
      </c>
      <c r="Y676" s="31"/>
    </row>
    <row r="677" spans="14:25" x14ac:dyDescent="0.25">
      <c r="N677" s="19">
        <f t="shared" si="116"/>
        <v>387254.36647919478</v>
      </c>
      <c r="O677" s="19">
        <f>IF(N677&gt;0,N677*Mortgage!$B$4/26,0)</f>
        <v>744.71993553691311</v>
      </c>
      <c r="P677" s="19">
        <f>IF(O677&gt;0,Mortgage!$B$38-O677,0)</f>
        <v>-1.7872000273910089</v>
      </c>
      <c r="Q677" s="20">
        <f>IF(P677&gt;0,IF(Mortgage!$G$2 = "n", 0,Mortgage!$G$4-Mortgage!$B$38),0)</f>
        <v>0</v>
      </c>
      <c r="R677" s="20">
        <f t="shared" si="117"/>
        <v>742.9327355095221</v>
      </c>
      <c r="S677" s="20">
        <f t="shared" si="118"/>
        <v>-1.7872000273910089</v>
      </c>
      <c r="T677" s="19">
        <f t="shared" si="119"/>
        <v>387256.15367922216</v>
      </c>
      <c r="U677" s="19">
        <f t="shared" si="121"/>
        <v>488438.24340866279</v>
      </c>
      <c r="V677" s="19">
        <f t="shared" si="122"/>
        <v>-87256.153679220777</v>
      </c>
      <c r="W677" s="14">
        <v>675</v>
      </c>
      <c r="X677" s="15">
        <f t="shared" si="120"/>
        <v>26</v>
      </c>
      <c r="Y677" s="31"/>
    </row>
    <row r="678" spans="14:25" x14ac:dyDescent="0.25">
      <c r="N678" s="19">
        <f t="shared" si="116"/>
        <v>387256.15367922216</v>
      </c>
      <c r="O678" s="19">
        <f>IF(N678&gt;0,N678*Mortgage!$B$4/26,0)</f>
        <v>744.7233724600427</v>
      </c>
      <c r="P678" s="19">
        <f>IF(O678&gt;0,Mortgage!$B$38-O678,0)</f>
        <v>-1.790636950520593</v>
      </c>
      <c r="Q678" s="20">
        <f>IF(P678&gt;0,IF(Mortgage!$G$2 = "n", 0,Mortgage!$G$4-Mortgage!$B$38),0)</f>
        <v>0</v>
      </c>
      <c r="R678" s="20">
        <f t="shared" si="117"/>
        <v>742.9327355095221</v>
      </c>
      <c r="S678" s="20">
        <f t="shared" si="118"/>
        <v>-1.790636950520593</v>
      </c>
      <c r="T678" s="19">
        <f t="shared" si="119"/>
        <v>387257.94431617268</v>
      </c>
      <c r="U678" s="19">
        <f t="shared" si="121"/>
        <v>489182.96678112284</v>
      </c>
      <c r="V678" s="19">
        <f t="shared" si="122"/>
        <v>-87257.944316171299</v>
      </c>
      <c r="W678" s="14">
        <v>676</v>
      </c>
      <c r="X678" s="15">
        <f t="shared" si="120"/>
        <v>26</v>
      </c>
      <c r="Y678" s="31"/>
    </row>
    <row r="679" spans="14:25" x14ac:dyDescent="0.25">
      <c r="N679" s="19">
        <f t="shared" si="116"/>
        <v>387257.94431617268</v>
      </c>
      <c r="O679" s="19">
        <f>IF(N679&gt;0,N679*Mortgage!$B$4/26,0)</f>
        <v>744.7268159926399</v>
      </c>
      <c r="P679" s="19">
        <f>IF(O679&gt;0,Mortgage!$B$38-O679,0)</f>
        <v>-1.7940804831177957</v>
      </c>
      <c r="Q679" s="20">
        <f>IF(P679&gt;0,IF(Mortgage!$G$2 = "n", 0,Mortgage!$G$4-Mortgage!$B$38),0)</f>
        <v>0</v>
      </c>
      <c r="R679" s="20">
        <f t="shared" si="117"/>
        <v>742.9327355095221</v>
      </c>
      <c r="S679" s="20">
        <f t="shared" si="118"/>
        <v>-1.7940804831177957</v>
      </c>
      <c r="T679" s="19">
        <f t="shared" si="119"/>
        <v>387259.73839665583</v>
      </c>
      <c r="U679" s="19">
        <f t="shared" si="121"/>
        <v>489927.69359711546</v>
      </c>
      <c r="V679" s="19">
        <f t="shared" si="122"/>
        <v>-87259.738396654415</v>
      </c>
      <c r="W679" s="14">
        <v>677</v>
      </c>
      <c r="X679" s="15">
        <f t="shared" si="120"/>
        <v>27</v>
      </c>
      <c r="Y679" s="30"/>
    </row>
    <row r="680" spans="14:25" x14ac:dyDescent="0.25">
      <c r="N680" s="19">
        <f t="shared" si="116"/>
        <v>387259.73839665583</v>
      </c>
      <c r="O680" s="19">
        <f>IF(N680&gt;0,N680*Mortgage!$B$4/26,0)</f>
        <v>744.73026614741502</v>
      </c>
      <c r="P680" s="19">
        <f>IF(O680&gt;0,Mortgage!$B$38-O680,0)</f>
        <v>-1.797530637892919</v>
      </c>
      <c r="Q680" s="20">
        <f>IF(P680&gt;0,IF(Mortgage!$G$2 = "n", 0,Mortgage!$G$4-Mortgage!$B$38),0)</f>
        <v>0</v>
      </c>
      <c r="R680" s="20">
        <f t="shared" si="117"/>
        <v>742.9327355095221</v>
      </c>
      <c r="S680" s="20">
        <f t="shared" si="118"/>
        <v>-1.797530637892919</v>
      </c>
      <c r="T680" s="19">
        <f t="shared" si="119"/>
        <v>387261.53592729371</v>
      </c>
      <c r="U680" s="19">
        <f t="shared" si="121"/>
        <v>490672.42386326287</v>
      </c>
      <c r="V680" s="19">
        <f t="shared" si="122"/>
        <v>-87261.535927292309</v>
      </c>
      <c r="W680" s="14">
        <v>678</v>
      </c>
      <c r="X680" s="15">
        <f t="shared" si="120"/>
        <v>27</v>
      </c>
      <c r="Y680" s="30"/>
    </row>
    <row r="681" spans="14:25" x14ac:dyDescent="0.25">
      <c r="N681" s="19">
        <f t="shared" si="116"/>
        <v>387261.53592729371</v>
      </c>
      <c r="O681" s="19">
        <f>IF(N681&gt;0,N681*Mortgage!$B$4/26,0)</f>
        <v>744.73372293710338</v>
      </c>
      <c r="P681" s="19">
        <f>IF(O681&gt;0,Mortgage!$B$38-O681,0)</f>
        <v>-1.8009874275812763</v>
      </c>
      <c r="Q681" s="20">
        <f>IF(P681&gt;0,IF(Mortgage!$G$2 = "n", 0,Mortgage!$G$4-Mortgage!$B$38),0)</f>
        <v>0</v>
      </c>
      <c r="R681" s="20">
        <f t="shared" si="117"/>
        <v>742.9327355095221</v>
      </c>
      <c r="S681" s="20">
        <f t="shared" si="118"/>
        <v>-1.8009874275812763</v>
      </c>
      <c r="T681" s="19">
        <f t="shared" si="119"/>
        <v>387263.33691472129</v>
      </c>
      <c r="U681" s="19">
        <f t="shared" si="121"/>
        <v>491417.15758619999</v>
      </c>
      <c r="V681" s="19">
        <f t="shared" si="122"/>
        <v>-87263.336914719897</v>
      </c>
      <c r="W681" s="14">
        <v>679</v>
      </c>
      <c r="X681" s="15">
        <f t="shared" si="120"/>
        <v>27</v>
      </c>
      <c r="Y681" s="30"/>
    </row>
    <row r="682" spans="14:25" x14ac:dyDescent="0.25">
      <c r="N682" s="19">
        <f t="shared" si="116"/>
        <v>387263.33691472129</v>
      </c>
      <c r="O682" s="19">
        <f>IF(N682&gt;0,N682*Mortgage!$B$4/26,0)</f>
        <v>744.73718637446405</v>
      </c>
      <c r="P682" s="19">
        <f>IF(O682&gt;0,Mortgage!$B$38-O682,0)</f>
        <v>-1.8044508649419413</v>
      </c>
      <c r="Q682" s="20">
        <f>IF(P682&gt;0,IF(Mortgage!$G$2 = "n", 0,Mortgage!$G$4-Mortgage!$B$38),0)</f>
        <v>0</v>
      </c>
      <c r="R682" s="20">
        <f t="shared" si="117"/>
        <v>742.9327355095221</v>
      </c>
      <c r="S682" s="20">
        <f t="shared" si="118"/>
        <v>-1.8044508649419413</v>
      </c>
      <c r="T682" s="19">
        <f t="shared" si="119"/>
        <v>387265.14136558626</v>
      </c>
      <c r="U682" s="19">
        <f t="shared" si="121"/>
        <v>492161.89477257448</v>
      </c>
      <c r="V682" s="19">
        <f t="shared" si="122"/>
        <v>-87265.141365584845</v>
      </c>
      <c r="W682" s="14">
        <v>680</v>
      </c>
      <c r="X682" s="15">
        <f t="shared" si="120"/>
        <v>27</v>
      </c>
      <c r="Y682" s="30"/>
    </row>
    <row r="683" spans="14:25" x14ac:dyDescent="0.25">
      <c r="N683" s="19">
        <f t="shared" ref="N683:N737" si="123">T682</f>
        <v>387265.14136558626</v>
      </c>
      <c r="O683" s="19">
        <f>IF(N683&gt;0,N683*Mortgage!$B$4/26,0)</f>
        <v>744.74065647228122</v>
      </c>
      <c r="P683" s="19">
        <f>IF(O683&gt;0,Mortgage!$B$38-O683,0)</f>
        <v>-1.8079209627591126</v>
      </c>
      <c r="Q683" s="20">
        <f>IF(P683&gt;0,IF(Mortgage!$G$2 = "n", 0,Mortgage!$G$4-Mortgage!$B$38),0)</f>
        <v>0</v>
      </c>
      <c r="R683" s="20">
        <f t="shared" si="117"/>
        <v>742.9327355095221</v>
      </c>
      <c r="S683" s="20">
        <f t="shared" si="118"/>
        <v>-1.8079209627591126</v>
      </c>
      <c r="T683" s="19">
        <f t="shared" si="119"/>
        <v>387266.949286549</v>
      </c>
      <c r="U683" s="19">
        <f t="shared" si="121"/>
        <v>492906.63542904676</v>
      </c>
      <c r="V683" s="19">
        <f t="shared" si="122"/>
        <v>-87266.949286547606</v>
      </c>
      <c r="W683" s="14">
        <v>681</v>
      </c>
      <c r="X683" s="15">
        <f t="shared" si="120"/>
        <v>27</v>
      </c>
      <c r="Y683" s="30"/>
    </row>
    <row r="684" spans="14:25" x14ac:dyDescent="0.25">
      <c r="N684" s="19">
        <f t="shared" si="123"/>
        <v>387266.949286549</v>
      </c>
      <c r="O684" s="19">
        <f>IF(N684&gt;0,N684*Mortgage!$B$4/26,0)</f>
        <v>744.74413324336342</v>
      </c>
      <c r="P684" s="19">
        <f>IF(O684&gt;0,Mortgage!$B$38-O684,0)</f>
        <v>-1.8113977338413179</v>
      </c>
      <c r="Q684" s="20">
        <f>IF(P684&gt;0,IF(Mortgage!$G$2 = "n", 0,Mortgage!$G$4-Mortgage!$B$38),0)</f>
        <v>0</v>
      </c>
      <c r="R684" s="20">
        <f t="shared" si="117"/>
        <v>742.9327355095221</v>
      </c>
      <c r="S684" s="20">
        <f t="shared" si="118"/>
        <v>-1.8113977338413179</v>
      </c>
      <c r="T684" s="19">
        <f t="shared" si="119"/>
        <v>387268.76068428287</v>
      </c>
      <c r="U684" s="19">
        <f t="shared" si="121"/>
        <v>493651.37956229009</v>
      </c>
      <c r="V684" s="19">
        <f t="shared" si="122"/>
        <v>-87268.760684281442</v>
      </c>
      <c r="W684" s="14">
        <v>682</v>
      </c>
      <c r="X684" s="15">
        <f t="shared" si="120"/>
        <v>27</v>
      </c>
      <c r="Y684" s="30"/>
    </row>
    <row r="685" spans="14:25" x14ac:dyDescent="0.25">
      <c r="N685" s="19">
        <f t="shared" si="123"/>
        <v>387268.76068428287</v>
      </c>
      <c r="O685" s="19">
        <f>IF(N685&gt;0,N685*Mortgage!$B$4/26,0)</f>
        <v>744.74761670054409</v>
      </c>
      <c r="P685" s="19">
        <f>IF(O685&gt;0,Mortgage!$B$38-O685,0)</f>
        <v>-1.814881191021982</v>
      </c>
      <c r="Q685" s="20">
        <f>IF(P685&gt;0,IF(Mortgage!$G$2 = "n", 0,Mortgage!$G$4-Mortgage!$B$38),0)</f>
        <v>0</v>
      </c>
      <c r="R685" s="20">
        <f t="shared" si="117"/>
        <v>742.9327355095221</v>
      </c>
      <c r="S685" s="20">
        <f t="shared" si="118"/>
        <v>-1.814881191021982</v>
      </c>
      <c r="T685" s="19">
        <f t="shared" si="119"/>
        <v>387270.57556547388</v>
      </c>
      <c r="U685" s="19">
        <f t="shared" si="121"/>
        <v>494396.12717899063</v>
      </c>
      <c r="V685" s="19">
        <f t="shared" si="122"/>
        <v>-87270.575565472463</v>
      </c>
      <c r="W685" s="14">
        <v>683</v>
      </c>
      <c r="X685" s="15">
        <f t="shared" si="120"/>
        <v>27</v>
      </c>
      <c r="Y685" s="30"/>
    </row>
    <row r="686" spans="14:25" x14ac:dyDescent="0.25">
      <c r="N686" s="19">
        <f t="shared" si="123"/>
        <v>387270.57556547388</v>
      </c>
      <c r="O686" s="19">
        <f>IF(N686&gt;0,N686*Mortgage!$B$4/26,0)</f>
        <v>744.75110685668062</v>
      </c>
      <c r="P686" s="19">
        <f>IF(O686&gt;0,Mortgage!$B$38-O686,0)</f>
        <v>-1.8183713471585179</v>
      </c>
      <c r="Q686" s="20">
        <f>IF(P686&gt;0,IF(Mortgage!$G$2 = "n", 0,Mortgage!$G$4-Mortgage!$B$38),0)</f>
        <v>0</v>
      </c>
      <c r="R686" s="20">
        <f t="shared" si="117"/>
        <v>742.9327355095221</v>
      </c>
      <c r="S686" s="20">
        <f t="shared" si="118"/>
        <v>-1.8183713471585179</v>
      </c>
      <c r="T686" s="19">
        <f t="shared" si="119"/>
        <v>387272.39393682103</v>
      </c>
      <c r="U686" s="19">
        <f t="shared" si="121"/>
        <v>495140.87828584731</v>
      </c>
      <c r="V686" s="19">
        <f t="shared" si="122"/>
        <v>-87272.393936819615</v>
      </c>
      <c r="W686" s="14">
        <v>684</v>
      </c>
      <c r="X686" s="15">
        <f t="shared" si="120"/>
        <v>27</v>
      </c>
      <c r="Y686" s="30"/>
    </row>
    <row r="687" spans="14:25" x14ac:dyDescent="0.25">
      <c r="N687" s="19">
        <f t="shared" si="123"/>
        <v>387272.39393682103</v>
      </c>
      <c r="O687" s="19">
        <f>IF(N687&gt;0,N687*Mortgage!$B$4/26,0)</f>
        <v>744.75460372465579</v>
      </c>
      <c r="P687" s="19">
        <f>IF(O687&gt;0,Mortgage!$B$38-O687,0)</f>
        <v>-1.8218682151336907</v>
      </c>
      <c r="Q687" s="20">
        <f>IF(P687&gt;0,IF(Mortgage!$G$2 = "n", 0,Mortgage!$G$4-Mortgage!$B$38),0)</f>
        <v>0</v>
      </c>
      <c r="R687" s="20">
        <f t="shared" si="117"/>
        <v>742.9327355095221</v>
      </c>
      <c r="S687" s="20">
        <f t="shared" si="118"/>
        <v>-1.8218682151336907</v>
      </c>
      <c r="T687" s="19">
        <f t="shared" si="119"/>
        <v>387274.21580503613</v>
      </c>
      <c r="U687" s="19">
        <f t="shared" si="121"/>
        <v>495885.63288957195</v>
      </c>
      <c r="V687" s="19">
        <f t="shared" si="122"/>
        <v>-87274.21580503475</v>
      </c>
      <c r="W687" s="14">
        <v>685</v>
      </c>
      <c r="X687" s="15">
        <f t="shared" si="120"/>
        <v>27</v>
      </c>
      <c r="Y687" s="30"/>
    </row>
    <row r="688" spans="14:25" x14ac:dyDescent="0.25">
      <c r="N688" s="19">
        <f t="shared" si="123"/>
        <v>387274.21580503613</v>
      </c>
      <c r="O688" s="19">
        <f>IF(N688&gt;0,N688*Mortgage!$B$4/26,0)</f>
        <v>744.75810731737715</v>
      </c>
      <c r="P688" s="19">
        <f>IF(O688&gt;0,Mortgage!$B$38-O688,0)</f>
        <v>-1.8253718078550492</v>
      </c>
      <c r="Q688" s="20">
        <f>IF(P688&gt;0,IF(Mortgage!$G$2 = "n", 0,Mortgage!$G$4-Mortgage!$B$38),0)</f>
        <v>0</v>
      </c>
      <c r="R688" s="20">
        <f t="shared" si="117"/>
        <v>742.9327355095221</v>
      </c>
      <c r="S688" s="20">
        <f t="shared" si="118"/>
        <v>-1.8253718078550492</v>
      </c>
      <c r="T688" s="19">
        <f t="shared" si="119"/>
        <v>387276.04117684398</v>
      </c>
      <c r="U688" s="19">
        <f t="shared" si="121"/>
        <v>496630.39099688933</v>
      </c>
      <c r="V688" s="19">
        <f t="shared" si="122"/>
        <v>-87276.041176842598</v>
      </c>
      <c r="W688" s="14">
        <v>686</v>
      </c>
      <c r="X688" s="15">
        <f t="shared" si="120"/>
        <v>27</v>
      </c>
      <c r="Y688" s="30"/>
    </row>
    <row r="689" spans="14:25" x14ac:dyDescent="0.25">
      <c r="N689" s="19">
        <f t="shared" si="123"/>
        <v>387276.04117684398</v>
      </c>
      <c r="O689" s="19">
        <f>IF(N689&gt;0,N689*Mortgage!$B$4/26,0)</f>
        <v>744.76161764777692</v>
      </c>
      <c r="P689" s="19">
        <f>IF(O689&gt;0,Mortgage!$B$38-O689,0)</f>
        <v>-1.8288821382548122</v>
      </c>
      <c r="Q689" s="20">
        <f>IF(P689&gt;0,IF(Mortgage!$G$2 = "n", 0,Mortgage!$G$4-Mortgage!$B$38),0)</f>
        <v>0</v>
      </c>
      <c r="R689" s="20">
        <f t="shared" si="117"/>
        <v>742.9327355095221</v>
      </c>
      <c r="S689" s="20">
        <f t="shared" si="118"/>
        <v>-1.8288821382548122</v>
      </c>
      <c r="T689" s="19">
        <f t="shared" si="119"/>
        <v>387277.87005898223</v>
      </c>
      <c r="U689" s="19">
        <f t="shared" si="121"/>
        <v>497375.1526145371</v>
      </c>
      <c r="V689" s="19">
        <f t="shared" si="122"/>
        <v>-87277.870058980858</v>
      </c>
      <c r="W689" s="14">
        <v>687</v>
      </c>
      <c r="X689" s="15">
        <f t="shared" si="120"/>
        <v>27</v>
      </c>
      <c r="Y689" s="30"/>
    </row>
    <row r="690" spans="14:25" x14ac:dyDescent="0.25">
      <c r="N690" s="19">
        <f t="shared" si="123"/>
        <v>387277.87005898223</v>
      </c>
      <c r="O690" s="19">
        <f>IF(N690&gt;0,N690*Mortgage!$B$4/26,0)</f>
        <v>744.76513472881197</v>
      </c>
      <c r="P690" s="19">
        <f>IF(O690&gt;0,Mortgage!$B$38-O690,0)</f>
        <v>-1.8323992192898686</v>
      </c>
      <c r="Q690" s="20">
        <f>IF(P690&gt;0,IF(Mortgage!$G$2 = "n", 0,Mortgage!$G$4-Mortgage!$B$38),0)</f>
        <v>0</v>
      </c>
      <c r="R690" s="20">
        <f t="shared" si="117"/>
        <v>742.9327355095221</v>
      </c>
      <c r="S690" s="20">
        <f t="shared" si="118"/>
        <v>-1.8323992192898686</v>
      </c>
      <c r="T690" s="19">
        <f t="shared" si="119"/>
        <v>387279.7024582015</v>
      </c>
      <c r="U690" s="19">
        <f t="shared" si="121"/>
        <v>498119.91774926591</v>
      </c>
      <c r="V690" s="19">
        <f t="shared" si="122"/>
        <v>-87279.702458200147</v>
      </c>
      <c r="W690" s="14">
        <v>688</v>
      </c>
      <c r="X690" s="15">
        <f t="shared" si="120"/>
        <v>27</v>
      </c>
      <c r="Y690" s="30"/>
    </row>
    <row r="691" spans="14:25" x14ac:dyDescent="0.25">
      <c r="N691" s="19">
        <f t="shared" si="123"/>
        <v>387279.7024582015</v>
      </c>
      <c r="O691" s="19">
        <f>IF(N691&gt;0,N691*Mortgage!$B$4/26,0)</f>
        <v>744.76865857346445</v>
      </c>
      <c r="P691" s="19">
        <f>IF(O691&gt;0,Mortgage!$B$38-O691,0)</f>
        <v>-1.8359230639423458</v>
      </c>
      <c r="Q691" s="20">
        <f>IF(P691&gt;0,IF(Mortgage!$G$2 = "n", 0,Mortgage!$G$4-Mortgage!$B$38),0)</f>
        <v>0</v>
      </c>
      <c r="R691" s="20">
        <f t="shared" si="117"/>
        <v>742.9327355095221</v>
      </c>
      <c r="S691" s="20">
        <f t="shared" si="118"/>
        <v>-1.8359230639423458</v>
      </c>
      <c r="T691" s="19">
        <f t="shared" si="119"/>
        <v>387281.53838126542</v>
      </c>
      <c r="U691" s="19">
        <f t="shared" si="121"/>
        <v>498864.68640783936</v>
      </c>
      <c r="V691" s="19">
        <f t="shared" si="122"/>
        <v>-87281.538381264094</v>
      </c>
      <c r="W691" s="14">
        <v>689</v>
      </c>
      <c r="X691" s="15">
        <f t="shared" si="120"/>
        <v>27</v>
      </c>
      <c r="Y691" s="30"/>
    </row>
    <row r="692" spans="14:25" x14ac:dyDescent="0.25">
      <c r="N692" s="19">
        <f t="shared" si="123"/>
        <v>387281.53838126542</v>
      </c>
      <c r="O692" s="19">
        <f>IF(N692&gt;0,N692*Mortgage!$B$4/26,0)</f>
        <v>744.77218919474115</v>
      </c>
      <c r="P692" s="19">
        <f>IF(O692&gt;0,Mortgage!$B$38-O692,0)</f>
        <v>-1.8394536852190413</v>
      </c>
      <c r="Q692" s="20">
        <f>IF(P692&gt;0,IF(Mortgage!$G$2 = "n", 0,Mortgage!$G$4-Mortgage!$B$38),0)</f>
        <v>0</v>
      </c>
      <c r="R692" s="20">
        <f t="shared" si="117"/>
        <v>742.9327355095221</v>
      </c>
      <c r="S692" s="20">
        <f t="shared" si="118"/>
        <v>-1.8394536852190413</v>
      </c>
      <c r="T692" s="19">
        <f t="shared" si="119"/>
        <v>387283.37783495063</v>
      </c>
      <c r="U692" s="19">
        <f t="shared" si="121"/>
        <v>499609.4585970341</v>
      </c>
      <c r="V692" s="19">
        <f t="shared" si="122"/>
        <v>-87283.377834949308</v>
      </c>
      <c r="W692" s="14">
        <v>690</v>
      </c>
      <c r="X692" s="15">
        <f t="shared" si="120"/>
        <v>27</v>
      </c>
      <c r="Y692" s="31"/>
    </row>
    <row r="693" spans="14:25" x14ac:dyDescent="0.25">
      <c r="N693" s="19">
        <f t="shared" si="123"/>
        <v>387283.37783495063</v>
      </c>
      <c r="O693" s="19">
        <f>IF(N693&gt;0,N693*Mortgage!$B$4/26,0)</f>
        <v>744.77572660567432</v>
      </c>
      <c r="P693" s="19">
        <f>IF(O693&gt;0,Mortgage!$B$38-O693,0)</f>
        <v>-1.8429910961522182</v>
      </c>
      <c r="Q693" s="20">
        <f>IF(P693&gt;0,IF(Mortgage!$G$2 = "n", 0,Mortgage!$G$4-Mortgage!$B$38),0)</f>
        <v>0</v>
      </c>
      <c r="R693" s="20">
        <f t="shared" si="117"/>
        <v>742.9327355095221</v>
      </c>
      <c r="S693" s="20">
        <f t="shared" si="118"/>
        <v>-1.8429910961522182</v>
      </c>
      <c r="T693" s="19">
        <f t="shared" si="119"/>
        <v>387285.22082604677</v>
      </c>
      <c r="U693" s="19">
        <f t="shared" si="121"/>
        <v>500354.23432363977</v>
      </c>
      <c r="V693" s="19">
        <f t="shared" si="122"/>
        <v>-87285.220826045464</v>
      </c>
      <c r="W693" s="14">
        <v>691</v>
      </c>
      <c r="X693" s="15">
        <f t="shared" si="120"/>
        <v>27</v>
      </c>
      <c r="Y693" s="31"/>
    </row>
    <row r="694" spans="14:25" x14ac:dyDescent="0.25">
      <c r="N694" s="19">
        <f t="shared" si="123"/>
        <v>387285.22082604677</v>
      </c>
      <c r="O694" s="19">
        <f>IF(N694&gt;0,N694*Mortgage!$B$4/26,0)</f>
        <v>744.7792708193208</v>
      </c>
      <c r="P694" s="19">
        <f>IF(O694&gt;0,Mortgage!$B$38-O694,0)</f>
        <v>-1.8465353097986963</v>
      </c>
      <c r="Q694" s="20">
        <f>IF(P694&gt;0,IF(Mortgage!$G$2 = "n", 0,Mortgage!$G$4-Mortgage!$B$38),0)</f>
        <v>0</v>
      </c>
      <c r="R694" s="20">
        <f t="shared" si="117"/>
        <v>742.9327355095221</v>
      </c>
      <c r="S694" s="20">
        <f t="shared" si="118"/>
        <v>-1.8465353097986963</v>
      </c>
      <c r="T694" s="19">
        <f t="shared" si="119"/>
        <v>387287.06736135657</v>
      </c>
      <c r="U694" s="19">
        <f t="shared" si="121"/>
        <v>501099.0135944591</v>
      </c>
      <c r="V694" s="19">
        <f t="shared" si="122"/>
        <v>-87287.067361355264</v>
      </c>
      <c r="W694" s="14">
        <v>692</v>
      </c>
      <c r="X694" s="15">
        <f t="shared" si="120"/>
        <v>27</v>
      </c>
      <c r="Y694" s="31"/>
    </row>
    <row r="695" spans="14:25" x14ac:dyDescent="0.25">
      <c r="N695" s="19">
        <f t="shared" si="123"/>
        <v>387287.06736135657</v>
      </c>
      <c r="O695" s="19">
        <f>IF(N695&gt;0,N695*Mortgage!$B$4/26,0)</f>
        <v>744.78282184876275</v>
      </c>
      <c r="P695" s="19">
        <f>IF(O695&gt;0,Mortgage!$B$38-O695,0)</f>
        <v>-1.8500863392406472</v>
      </c>
      <c r="Q695" s="20">
        <f>IF(P695&gt;0,IF(Mortgage!$G$2 = "n", 0,Mortgage!$G$4-Mortgage!$B$38),0)</f>
        <v>0</v>
      </c>
      <c r="R695" s="20">
        <f t="shared" si="117"/>
        <v>742.9327355095221</v>
      </c>
      <c r="S695" s="20">
        <f t="shared" si="118"/>
        <v>-1.8500863392406472</v>
      </c>
      <c r="T695" s="19">
        <f t="shared" si="119"/>
        <v>387288.9174476958</v>
      </c>
      <c r="U695" s="19">
        <f t="shared" si="121"/>
        <v>501843.79641630786</v>
      </c>
      <c r="V695" s="19">
        <f t="shared" si="122"/>
        <v>-87288.917447694505</v>
      </c>
      <c r="W695" s="14">
        <v>693</v>
      </c>
      <c r="X695" s="15">
        <f t="shared" si="120"/>
        <v>27</v>
      </c>
      <c r="Y695" s="31"/>
    </row>
    <row r="696" spans="14:25" x14ac:dyDescent="0.25">
      <c r="N696" s="19">
        <f t="shared" si="123"/>
        <v>387288.9174476958</v>
      </c>
      <c r="O696" s="19">
        <f>IF(N696&gt;0,N696*Mortgage!$B$4/26,0)</f>
        <v>744.78637970710724</v>
      </c>
      <c r="P696" s="19">
        <f>IF(O696&gt;0,Mortgage!$B$38-O696,0)</f>
        <v>-1.8536441975851403</v>
      </c>
      <c r="Q696" s="20">
        <f>IF(P696&gt;0,IF(Mortgage!$G$2 = "n", 0,Mortgage!$G$4-Mortgage!$B$38),0)</f>
        <v>0</v>
      </c>
      <c r="R696" s="20">
        <f t="shared" si="117"/>
        <v>742.9327355095221</v>
      </c>
      <c r="S696" s="20">
        <f t="shared" si="118"/>
        <v>-1.8536441975851403</v>
      </c>
      <c r="T696" s="19">
        <f t="shared" si="119"/>
        <v>387290.77109189337</v>
      </c>
      <c r="U696" s="19">
        <f t="shared" si="121"/>
        <v>502588.58279601496</v>
      </c>
      <c r="V696" s="19">
        <f t="shared" si="122"/>
        <v>-87290.771091892093</v>
      </c>
      <c r="W696" s="14">
        <v>694</v>
      </c>
      <c r="X696" s="15">
        <f t="shared" si="120"/>
        <v>27</v>
      </c>
      <c r="Y696" s="31"/>
    </row>
    <row r="697" spans="14:25" x14ac:dyDescent="0.25">
      <c r="N697" s="19">
        <f t="shared" si="123"/>
        <v>387290.77109189337</v>
      </c>
      <c r="O697" s="19">
        <f>IF(N697&gt;0,N697*Mortgage!$B$4/26,0)</f>
        <v>744.78994440748727</v>
      </c>
      <c r="P697" s="19">
        <f>IF(O697&gt;0,Mortgage!$B$38-O697,0)</f>
        <v>-1.8572088979651653</v>
      </c>
      <c r="Q697" s="20">
        <f>IF(P697&gt;0,IF(Mortgage!$G$2 = "n", 0,Mortgage!$G$4-Mortgage!$B$38),0)</f>
        <v>0</v>
      </c>
      <c r="R697" s="20">
        <f t="shared" si="117"/>
        <v>742.9327355095221</v>
      </c>
      <c r="S697" s="20">
        <f t="shared" si="118"/>
        <v>-1.8572088979651653</v>
      </c>
      <c r="T697" s="19">
        <f t="shared" si="119"/>
        <v>387292.62830079132</v>
      </c>
      <c r="U697" s="19">
        <f t="shared" si="121"/>
        <v>503333.37274042243</v>
      </c>
      <c r="V697" s="19">
        <f t="shared" si="122"/>
        <v>-87292.628300790064</v>
      </c>
      <c r="W697" s="14">
        <v>695</v>
      </c>
      <c r="X697" s="15">
        <f t="shared" si="120"/>
        <v>27</v>
      </c>
      <c r="Y697" s="31"/>
    </row>
    <row r="698" spans="14:25" x14ac:dyDescent="0.25">
      <c r="N698" s="19">
        <f t="shared" si="123"/>
        <v>387292.62830079132</v>
      </c>
      <c r="O698" s="19">
        <f>IF(N698&gt;0,N698*Mortgage!$B$4/26,0)</f>
        <v>744.79351596306026</v>
      </c>
      <c r="P698" s="19">
        <f>IF(O698&gt;0,Mortgage!$B$38-O698,0)</f>
        <v>-1.8607804535381547</v>
      </c>
      <c r="Q698" s="20">
        <f>IF(P698&gt;0,IF(Mortgage!$G$2 = "n", 0,Mortgage!$G$4-Mortgage!$B$38),0)</f>
        <v>0</v>
      </c>
      <c r="R698" s="20">
        <f t="shared" si="117"/>
        <v>742.9327355095221</v>
      </c>
      <c r="S698" s="20">
        <f t="shared" si="118"/>
        <v>-1.8607804535381547</v>
      </c>
      <c r="T698" s="19">
        <f t="shared" si="119"/>
        <v>387294.48908124486</v>
      </c>
      <c r="U698" s="19">
        <f t="shared" si="121"/>
        <v>504078.16625638551</v>
      </c>
      <c r="V698" s="19">
        <f t="shared" si="122"/>
        <v>-87294.489081243606</v>
      </c>
      <c r="W698" s="14">
        <v>696</v>
      </c>
      <c r="X698" s="15">
        <f t="shared" si="120"/>
        <v>27</v>
      </c>
      <c r="Y698" s="31"/>
    </row>
    <row r="699" spans="14:25" x14ac:dyDescent="0.25">
      <c r="N699" s="19">
        <f t="shared" si="123"/>
        <v>387294.48908124486</v>
      </c>
      <c r="O699" s="19">
        <f>IF(N699&gt;0,N699*Mortgage!$B$4/26,0)</f>
        <v>744.79709438700945</v>
      </c>
      <c r="P699" s="19">
        <f>IF(O699&gt;0,Mortgage!$B$38-O699,0)</f>
        <v>-1.8643588774873479</v>
      </c>
      <c r="Q699" s="20">
        <f>IF(P699&gt;0,IF(Mortgage!$G$2 = "n", 0,Mortgage!$G$4-Mortgage!$B$38),0)</f>
        <v>0</v>
      </c>
      <c r="R699" s="20">
        <f t="shared" si="117"/>
        <v>742.9327355095221</v>
      </c>
      <c r="S699" s="20">
        <f t="shared" si="118"/>
        <v>-1.8643588774873479</v>
      </c>
      <c r="T699" s="19">
        <f t="shared" si="119"/>
        <v>387296.35344012233</v>
      </c>
      <c r="U699" s="19">
        <f t="shared" si="121"/>
        <v>504822.96335077251</v>
      </c>
      <c r="V699" s="19">
        <f t="shared" si="122"/>
        <v>-87296.353440121093</v>
      </c>
      <c r="W699" s="14">
        <v>697</v>
      </c>
      <c r="X699" s="15">
        <f t="shared" si="120"/>
        <v>27</v>
      </c>
      <c r="Y699" s="31"/>
    </row>
    <row r="700" spans="14:25" x14ac:dyDescent="0.25">
      <c r="N700" s="19">
        <f t="shared" si="123"/>
        <v>387296.35344012233</v>
      </c>
      <c r="O700" s="19">
        <f>IF(N700&gt;0,N700*Mortgage!$B$4/26,0)</f>
        <v>744.80067969254299</v>
      </c>
      <c r="P700" s="19">
        <f>IF(O700&gt;0,Mortgage!$B$38-O700,0)</f>
        <v>-1.8679441830208816</v>
      </c>
      <c r="Q700" s="20">
        <f>IF(P700&gt;0,IF(Mortgage!$G$2 = "n", 0,Mortgage!$G$4-Mortgage!$B$38),0)</f>
        <v>0</v>
      </c>
      <c r="R700" s="20">
        <f t="shared" si="117"/>
        <v>742.9327355095221</v>
      </c>
      <c r="S700" s="20">
        <f t="shared" si="118"/>
        <v>-1.8679441830208816</v>
      </c>
      <c r="T700" s="19">
        <f t="shared" si="119"/>
        <v>387298.22138430533</v>
      </c>
      <c r="U700" s="19">
        <f t="shared" si="121"/>
        <v>505567.76403046504</v>
      </c>
      <c r="V700" s="19">
        <f t="shared" si="122"/>
        <v>-87298.22138430411</v>
      </c>
      <c r="W700" s="14">
        <v>698</v>
      </c>
      <c r="X700" s="15">
        <f t="shared" si="120"/>
        <v>27</v>
      </c>
      <c r="Y700" s="31"/>
    </row>
    <row r="701" spans="14:25" x14ac:dyDescent="0.25">
      <c r="N701" s="19">
        <f t="shared" si="123"/>
        <v>387298.22138430533</v>
      </c>
      <c r="O701" s="19">
        <f>IF(N701&gt;0,N701*Mortgage!$B$4/26,0)</f>
        <v>744.80427189289492</v>
      </c>
      <c r="P701" s="19">
        <f>IF(O701&gt;0,Mortgage!$B$38-O701,0)</f>
        <v>-1.8715363833728134</v>
      </c>
      <c r="Q701" s="20">
        <f>IF(P701&gt;0,IF(Mortgage!$G$2 = "n", 0,Mortgage!$G$4-Mortgage!$B$38),0)</f>
        <v>0</v>
      </c>
      <c r="R701" s="20">
        <f t="shared" si="117"/>
        <v>742.9327355095221</v>
      </c>
      <c r="S701" s="20">
        <f t="shared" si="118"/>
        <v>-1.8715363833728134</v>
      </c>
      <c r="T701" s="19">
        <f t="shared" si="119"/>
        <v>387300.09292068868</v>
      </c>
      <c r="U701" s="19">
        <f t="shared" si="121"/>
        <v>506312.56830235792</v>
      </c>
      <c r="V701" s="19">
        <f t="shared" si="122"/>
        <v>-87300.092920687486</v>
      </c>
      <c r="W701" s="14">
        <v>699</v>
      </c>
      <c r="X701" s="15">
        <f t="shared" si="120"/>
        <v>27</v>
      </c>
      <c r="Y701" s="31"/>
    </row>
    <row r="702" spans="14:25" x14ac:dyDescent="0.25">
      <c r="N702" s="19">
        <f t="shared" si="123"/>
        <v>387300.09292068868</v>
      </c>
      <c r="O702" s="19">
        <f>IF(N702&gt;0,N702*Mortgage!$B$4/26,0)</f>
        <v>744.80787100132443</v>
      </c>
      <c r="P702" s="19">
        <f>IF(O702&gt;0,Mortgage!$B$38-O702,0)</f>
        <v>-1.8751354918023253</v>
      </c>
      <c r="Q702" s="20">
        <f>IF(P702&gt;0,IF(Mortgage!$G$2 = "n", 0,Mortgage!$G$4-Mortgage!$B$38),0)</f>
        <v>0</v>
      </c>
      <c r="R702" s="20">
        <f t="shared" si="117"/>
        <v>742.9327355095221</v>
      </c>
      <c r="S702" s="20">
        <f t="shared" si="118"/>
        <v>-1.8751354918023253</v>
      </c>
      <c r="T702" s="19">
        <f t="shared" si="119"/>
        <v>387301.96805618046</v>
      </c>
      <c r="U702" s="19">
        <f t="shared" si="121"/>
        <v>507057.37617335923</v>
      </c>
      <c r="V702" s="19">
        <f t="shared" si="122"/>
        <v>-87301.968056179292</v>
      </c>
      <c r="W702" s="14">
        <v>700</v>
      </c>
      <c r="X702" s="15">
        <f t="shared" si="120"/>
        <v>27</v>
      </c>
      <c r="Y702" s="31"/>
    </row>
    <row r="703" spans="14:25" x14ac:dyDescent="0.25">
      <c r="N703" s="19">
        <f t="shared" si="123"/>
        <v>387301.96805618046</v>
      </c>
      <c r="O703" s="19">
        <f>IF(N703&gt;0,N703*Mortgage!$B$4/26,0)</f>
        <v>744.81147703111628</v>
      </c>
      <c r="P703" s="19">
        <f>IF(O703&gt;0,Mortgage!$B$38-O703,0)</f>
        <v>-1.8787415215941792</v>
      </c>
      <c r="Q703" s="20">
        <f>IF(P703&gt;0,IF(Mortgage!$G$2 = "n", 0,Mortgage!$G$4-Mortgage!$B$38),0)</f>
        <v>0</v>
      </c>
      <c r="R703" s="20">
        <f t="shared" si="117"/>
        <v>742.9327355095221</v>
      </c>
      <c r="S703" s="20">
        <f t="shared" si="118"/>
        <v>-1.8787415215941792</v>
      </c>
      <c r="T703" s="19">
        <f t="shared" si="119"/>
        <v>387303.84679770208</v>
      </c>
      <c r="U703" s="19">
        <f t="shared" si="121"/>
        <v>507802.18765039032</v>
      </c>
      <c r="V703" s="19">
        <f t="shared" si="122"/>
        <v>-87303.846797700884</v>
      </c>
      <c r="W703" s="14">
        <v>701</v>
      </c>
      <c r="X703" s="15">
        <f t="shared" si="120"/>
        <v>27</v>
      </c>
      <c r="Y703" s="31"/>
    </row>
    <row r="704" spans="14:25" x14ac:dyDescent="0.25">
      <c r="N704" s="19">
        <f t="shared" si="123"/>
        <v>387303.84679770208</v>
      </c>
      <c r="O704" s="19">
        <f>IF(N704&gt;0,N704*Mortgage!$B$4/26,0)</f>
        <v>744.81508999558093</v>
      </c>
      <c r="P704" s="19">
        <f>IF(O704&gt;0,Mortgage!$B$38-O704,0)</f>
        <v>-1.8823544860588299</v>
      </c>
      <c r="Q704" s="20">
        <f>IF(P704&gt;0,IF(Mortgage!$G$2 = "n", 0,Mortgage!$G$4-Mortgage!$B$38),0)</f>
        <v>0</v>
      </c>
      <c r="R704" s="20">
        <f t="shared" si="117"/>
        <v>742.9327355095221</v>
      </c>
      <c r="S704" s="20">
        <f t="shared" si="118"/>
        <v>-1.8823544860588299</v>
      </c>
      <c r="T704" s="19">
        <f t="shared" si="119"/>
        <v>387305.72915218811</v>
      </c>
      <c r="U704" s="19">
        <f t="shared" si="121"/>
        <v>508547.00274038588</v>
      </c>
      <c r="V704" s="19">
        <f t="shared" si="122"/>
        <v>-87305.729152186948</v>
      </c>
      <c r="W704" s="14">
        <v>702</v>
      </c>
      <c r="X704" s="15">
        <f t="shared" si="120"/>
        <v>27</v>
      </c>
      <c r="Y704" s="31"/>
    </row>
    <row r="705" spans="14:25" x14ac:dyDescent="0.25">
      <c r="N705" s="19">
        <f t="shared" si="123"/>
        <v>387305.72915218811</v>
      </c>
      <c r="O705" s="19">
        <f>IF(N705&gt;0,N705*Mortgage!$B$4/26,0)</f>
        <v>744.81870990805407</v>
      </c>
      <c r="P705" s="19">
        <f>IF(O705&gt;0,Mortgage!$B$38-O705,0)</f>
        <v>-1.885974398531971</v>
      </c>
      <c r="Q705" s="20">
        <f>IF(P705&gt;0,IF(Mortgage!$G$2 = "n", 0,Mortgage!$G$4-Mortgage!$B$38),0)</f>
        <v>0</v>
      </c>
      <c r="R705" s="20">
        <f t="shared" si="117"/>
        <v>742.9327355095221</v>
      </c>
      <c r="S705" s="20">
        <f t="shared" si="118"/>
        <v>-1.885974398531971</v>
      </c>
      <c r="T705" s="19">
        <f t="shared" si="119"/>
        <v>387307.61512658664</v>
      </c>
      <c r="U705" s="19">
        <f t="shared" si="121"/>
        <v>509291.82145029394</v>
      </c>
      <c r="V705" s="19">
        <f t="shared" si="122"/>
        <v>-87307.615126585486</v>
      </c>
      <c r="W705" s="14">
        <v>703</v>
      </c>
      <c r="X705" s="15">
        <f t="shared" si="120"/>
        <v>28</v>
      </c>
      <c r="Y705" s="30"/>
    </row>
    <row r="706" spans="14:25" x14ac:dyDescent="0.25">
      <c r="N706" s="19">
        <f t="shared" si="123"/>
        <v>387307.61512658664</v>
      </c>
      <c r="O706" s="19">
        <f>IF(N706&gt;0,N706*Mortgage!$B$4/26,0)</f>
        <v>744.82233678189743</v>
      </c>
      <c r="P706" s="19">
        <f>IF(O706&gt;0,Mortgage!$B$38-O706,0)</f>
        <v>-1.8896012723753302</v>
      </c>
      <c r="Q706" s="20">
        <f>IF(P706&gt;0,IF(Mortgage!$G$2 = "n", 0,Mortgage!$G$4-Mortgage!$B$38),0)</f>
        <v>0</v>
      </c>
      <c r="R706" s="20">
        <f t="shared" si="117"/>
        <v>742.9327355095221</v>
      </c>
      <c r="S706" s="20">
        <f t="shared" si="118"/>
        <v>-1.8896012723753302</v>
      </c>
      <c r="T706" s="19">
        <f t="shared" si="119"/>
        <v>387309.50472785899</v>
      </c>
      <c r="U706" s="19">
        <f t="shared" si="121"/>
        <v>510036.64378707582</v>
      </c>
      <c r="V706" s="19">
        <f t="shared" si="122"/>
        <v>-87309.504727857857</v>
      </c>
      <c r="W706" s="14">
        <v>704</v>
      </c>
      <c r="X706" s="15">
        <f t="shared" si="120"/>
        <v>28</v>
      </c>
      <c r="Y706" s="30"/>
    </row>
    <row r="707" spans="14:25" x14ac:dyDescent="0.25">
      <c r="N707" s="19">
        <f t="shared" si="123"/>
        <v>387309.50472785899</v>
      </c>
      <c r="O707" s="19">
        <f>IF(N707&gt;0,N707*Mortgage!$B$4/26,0)</f>
        <v>744.82597063049809</v>
      </c>
      <c r="P707" s="19">
        <f>IF(O707&gt;0,Mortgage!$B$38-O707,0)</f>
        <v>-1.8932351209759872</v>
      </c>
      <c r="Q707" s="20">
        <f>IF(P707&gt;0,IF(Mortgage!$G$2 = "n", 0,Mortgage!$G$4-Mortgage!$B$38),0)</f>
        <v>0</v>
      </c>
      <c r="R707" s="20">
        <f t="shared" si="117"/>
        <v>742.9327355095221</v>
      </c>
      <c r="S707" s="20">
        <f t="shared" si="118"/>
        <v>-1.8932351209759872</v>
      </c>
      <c r="T707" s="19">
        <f t="shared" si="119"/>
        <v>387311.39796297997</v>
      </c>
      <c r="U707" s="19">
        <f t="shared" si="121"/>
        <v>510781.46975770633</v>
      </c>
      <c r="V707" s="19">
        <f t="shared" si="122"/>
        <v>-87311.397962978837</v>
      </c>
      <c r="W707" s="14">
        <v>705</v>
      </c>
      <c r="X707" s="15">
        <f t="shared" si="120"/>
        <v>28</v>
      </c>
      <c r="Y707" s="30"/>
    </row>
    <row r="708" spans="14:25" x14ac:dyDescent="0.25">
      <c r="N708" s="19">
        <f t="shared" si="123"/>
        <v>387311.39796297997</v>
      </c>
      <c r="O708" s="19">
        <f>IF(N708&gt;0,N708*Mortgage!$B$4/26,0)</f>
        <v>744.82961146726916</v>
      </c>
      <c r="P708" s="19">
        <f>IF(O708&gt;0,Mortgage!$B$38-O708,0)</f>
        <v>-1.8968759577470564</v>
      </c>
      <c r="Q708" s="20">
        <f>IF(P708&gt;0,IF(Mortgage!$G$2 = "n", 0,Mortgage!$G$4-Mortgage!$B$38),0)</f>
        <v>0</v>
      </c>
      <c r="R708" s="20">
        <f t="shared" ref="R708:R771" si="124">O708+P708+Q708</f>
        <v>742.9327355095221</v>
      </c>
      <c r="S708" s="20">
        <f t="shared" ref="S708:S771" si="125">P708+Q708</f>
        <v>-1.8968759577470564</v>
      </c>
      <c r="T708" s="19">
        <f t="shared" ref="T708:T771" si="126">IF(N708&gt;0,N708-P708-Q708,0)</f>
        <v>387313.2948389377</v>
      </c>
      <c r="U708" s="19">
        <f t="shared" si="121"/>
        <v>511526.29936917359</v>
      </c>
      <c r="V708" s="19">
        <f t="shared" si="122"/>
        <v>-87313.294838936577</v>
      </c>
      <c r="W708" s="14">
        <v>706</v>
      </c>
      <c r="X708" s="15">
        <f t="shared" ref="X708:X771" si="127">ROUNDUP((W708/26),0)</f>
        <v>28</v>
      </c>
      <c r="Y708" s="30"/>
    </row>
    <row r="709" spans="14:25" x14ac:dyDescent="0.25">
      <c r="N709" s="19">
        <f t="shared" si="123"/>
        <v>387313.2948389377</v>
      </c>
      <c r="O709" s="19">
        <f>IF(N709&gt;0,N709*Mortgage!$B$4/26,0)</f>
        <v>744.83325930564945</v>
      </c>
      <c r="P709" s="19">
        <f>IF(O709&gt;0,Mortgage!$B$38-O709,0)</f>
        <v>-1.9005237961273451</v>
      </c>
      <c r="Q709" s="20">
        <f>IF(P709&gt;0,IF(Mortgage!$G$2 = "n", 0,Mortgage!$G$4-Mortgage!$B$38),0)</f>
        <v>0</v>
      </c>
      <c r="R709" s="20">
        <f t="shared" si="124"/>
        <v>742.9327355095221</v>
      </c>
      <c r="S709" s="20">
        <f t="shared" si="125"/>
        <v>-1.9005237961273451</v>
      </c>
      <c r="T709" s="19">
        <f t="shared" si="126"/>
        <v>387315.19536273385</v>
      </c>
      <c r="U709" s="19">
        <f t="shared" ref="U709:U772" si="128">IF(N709&gt;0,U708+O709,0)</f>
        <v>512271.13262847922</v>
      </c>
      <c r="V709" s="19">
        <f t="shared" ref="V709:V772" si="129">IF(O709&gt;0,V708+S709,0)</f>
        <v>-87315.195362732702</v>
      </c>
      <c r="W709" s="14">
        <v>707</v>
      </c>
      <c r="X709" s="15">
        <f t="shared" si="127"/>
        <v>28</v>
      </c>
      <c r="Y709" s="30"/>
    </row>
    <row r="710" spans="14:25" x14ac:dyDescent="0.25">
      <c r="N710" s="19">
        <f t="shared" si="123"/>
        <v>387315.19536273385</v>
      </c>
      <c r="O710" s="19">
        <f>IF(N710&gt;0,N710*Mortgage!$B$4/26,0)</f>
        <v>744.83691415910357</v>
      </c>
      <c r="P710" s="19">
        <f>IF(O710&gt;0,Mortgage!$B$38-O710,0)</f>
        <v>-1.9041786495814677</v>
      </c>
      <c r="Q710" s="20">
        <f>IF(P710&gt;0,IF(Mortgage!$G$2 = "n", 0,Mortgage!$G$4-Mortgage!$B$38),0)</f>
        <v>0</v>
      </c>
      <c r="R710" s="20">
        <f t="shared" si="124"/>
        <v>742.9327355095221</v>
      </c>
      <c r="S710" s="20">
        <f t="shared" si="125"/>
        <v>-1.9041786495814677</v>
      </c>
      <c r="T710" s="19">
        <f t="shared" si="126"/>
        <v>387317.09954138345</v>
      </c>
      <c r="U710" s="19">
        <f t="shared" si="128"/>
        <v>513015.96954263834</v>
      </c>
      <c r="V710" s="19">
        <f t="shared" si="129"/>
        <v>-87317.099541382282</v>
      </c>
      <c r="W710" s="14">
        <v>708</v>
      </c>
      <c r="X710" s="15">
        <f t="shared" si="127"/>
        <v>28</v>
      </c>
      <c r="Y710" s="30"/>
    </row>
    <row r="711" spans="14:25" x14ac:dyDescent="0.25">
      <c r="N711" s="19">
        <f t="shared" si="123"/>
        <v>387317.09954138345</v>
      </c>
      <c r="O711" s="19">
        <f>IF(N711&gt;0,N711*Mortgage!$B$4/26,0)</f>
        <v>744.84057604112195</v>
      </c>
      <c r="P711" s="19">
        <f>IF(O711&gt;0,Mortgage!$B$38-O711,0)</f>
        <v>-1.9078405315998452</v>
      </c>
      <c r="Q711" s="20">
        <f>IF(P711&gt;0,IF(Mortgage!$G$2 = "n", 0,Mortgage!$G$4-Mortgage!$B$38),0)</f>
        <v>0</v>
      </c>
      <c r="R711" s="20">
        <f t="shared" si="124"/>
        <v>742.9327355095221</v>
      </c>
      <c r="S711" s="20">
        <f t="shared" si="125"/>
        <v>-1.9078405315998452</v>
      </c>
      <c r="T711" s="19">
        <f t="shared" si="126"/>
        <v>387319.00738191506</v>
      </c>
      <c r="U711" s="19">
        <f t="shared" si="128"/>
        <v>513760.81011867948</v>
      </c>
      <c r="V711" s="19">
        <f t="shared" si="129"/>
        <v>-87319.007381913878</v>
      </c>
      <c r="W711" s="14">
        <v>709</v>
      </c>
      <c r="X711" s="15">
        <f t="shared" si="127"/>
        <v>28</v>
      </c>
      <c r="Y711" s="30"/>
    </row>
    <row r="712" spans="14:25" x14ac:dyDescent="0.25">
      <c r="N712" s="19">
        <f t="shared" si="123"/>
        <v>387319.00738191506</v>
      </c>
      <c r="O712" s="19">
        <f>IF(N712&gt;0,N712*Mortgage!$B$4/26,0)</f>
        <v>744.84424496522126</v>
      </c>
      <c r="P712" s="19">
        <f>IF(O712&gt;0,Mortgage!$B$38-O712,0)</f>
        <v>-1.9115094556991608</v>
      </c>
      <c r="Q712" s="20">
        <f>IF(P712&gt;0,IF(Mortgage!$G$2 = "n", 0,Mortgage!$G$4-Mortgage!$B$38),0)</f>
        <v>0</v>
      </c>
      <c r="R712" s="20">
        <f t="shared" si="124"/>
        <v>742.9327355095221</v>
      </c>
      <c r="S712" s="20">
        <f t="shared" si="125"/>
        <v>-1.9115094556991608</v>
      </c>
      <c r="T712" s="19">
        <f t="shared" si="126"/>
        <v>387320.91889137076</v>
      </c>
      <c r="U712" s="19">
        <f t="shared" si="128"/>
        <v>514505.65436364472</v>
      </c>
      <c r="V712" s="19">
        <f t="shared" si="129"/>
        <v>-87320.918891369583</v>
      </c>
      <c r="W712" s="14">
        <v>710</v>
      </c>
      <c r="X712" s="15">
        <f t="shared" si="127"/>
        <v>28</v>
      </c>
      <c r="Y712" s="30"/>
    </row>
    <row r="713" spans="14:25" x14ac:dyDescent="0.25">
      <c r="N713" s="19">
        <f t="shared" si="123"/>
        <v>387320.91889137076</v>
      </c>
      <c r="O713" s="19">
        <f>IF(N713&gt;0,N713*Mortgage!$B$4/26,0)</f>
        <v>744.84792094494378</v>
      </c>
      <c r="P713" s="19">
        <f>IF(O713&gt;0,Mortgage!$B$38-O713,0)</f>
        <v>-1.9151854354216766</v>
      </c>
      <c r="Q713" s="20">
        <f>IF(P713&gt;0,IF(Mortgage!$G$2 = "n", 0,Mortgage!$G$4-Mortgage!$B$38),0)</f>
        <v>0</v>
      </c>
      <c r="R713" s="20">
        <f t="shared" si="124"/>
        <v>742.9327355095221</v>
      </c>
      <c r="S713" s="20">
        <f t="shared" si="125"/>
        <v>-1.9151854354216766</v>
      </c>
      <c r="T713" s="19">
        <f t="shared" si="126"/>
        <v>387322.8340768062</v>
      </c>
      <c r="U713" s="19">
        <f t="shared" si="128"/>
        <v>515250.50228458969</v>
      </c>
      <c r="V713" s="19">
        <f t="shared" si="129"/>
        <v>-87322.834076805011</v>
      </c>
      <c r="W713" s="14">
        <v>711</v>
      </c>
      <c r="X713" s="15">
        <f t="shared" si="127"/>
        <v>28</v>
      </c>
      <c r="Y713" s="30"/>
    </row>
    <row r="714" spans="14:25" x14ac:dyDescent="0.25">
      <c r="N714" s="19">
        <f t="shared" si="123"/>
        <v>387322.8340768062</v>
      </c>
      <c r="O714" s="19">
        <f>IF(N714&gt;0,N714*Mortgage!$B$4/26,0)</f>
        <v>744.85160399385813</v>
      </c>
      <c r="P714" s="19">
        <f>IF(O714&gt;0,Mortgage!$B$38-O714,0)</f>
        <v>-1.9188684843360306</v>
      </c>
      <c r="Q714" s="20">
        <f>IF(P714&gt;0,IF(Mortgage!$G$2 = "n", 0,Mortgage!$G$4-Mortgage!$B$38),0)</f>
        <v>0</v>
      </c>
      <c r="R714" s="20">
        <f t="shared" si="124"/>
        <v>742.9327355095221</v>
      </c>
      <c r="S714" s="20">
        <f t="shared" si="125"/>
        <v>-1.9188684843360306</v>
      </c>
      <c r="T714" s="19">
        <f t="shared" si="126"/>
        <v>387324.75294529053</v>
      </c>
      <c r="U714" s="19">
        <f t="shared" si="128"/>
        <v>515995.35388858354</v>
      </c>
      <c r="V714" s="19">
        <f t="shared" si="129"/>
        <v>-87324.75294528935</v>
      </c>
      <c r="W714" s="14">
        <v>712</v>
      </c>
      <c r="X714" s="15">
        <f t="shared" si="127"/>
        <v>28</v>
      </c>
      <c r="Y714" s="30"/>
    </row>
    <row r="715" spans="14:25" x14ac:dyDescent="0.25">
      <c r="N715" s="19">
        <f t="shared" si="123"/>
        <v>387324.75294529053</v>
      </c>
      <c r="O715" s="19">
        <f>IF(N715&gt;0,N715*Mortgage!$B$4/26,0)</f>
        <v>744.85529412555866</v>
      </c>
      <c r="P715" s="19">
        <f>IF(O715&gt;0,Mortgage!$B$38-O715,0)</f>
        <v>-1.9225586160365538</v>
      </c>
      <c r="Q715" s="20">
        <f>IF(P715&gt;0,IF(Mortgage!$G$2 = "n", 0,Mortgage!$G$4-Mortgage!$B$38),0)</f>
        <v>0</v>
      </c>
      <c r="R715" s="20">
        <f t="shared" si="124"/>
        <v>742.9327355095221</v>
      </c>
      <c r="S715" s="20">
        <f t="shared" si="125"/>
        <v>-1.9225586160365538</v>
      </c>
      <c r="T715" s="19">
        <f t="shared" si="126"/>
        <v>387326.67550390656</v>
      </c>
      <c r="U715" s="19">
        <f t="shared" si="128"/>
        <v>516740.20918270911</v>
      </c>
      <c r="V715" s="19">
        <f t="shared" si="129"/>
        <v>-87326.675503905382</v>
      </c>
      <c r="W715" s="14">
        <v>713</v>
      </c>
      <c r="X715" s="15">
        <f t="shared" si="127"/>
        <v>28</v>
      </c>
      <c r="Y715" s="30"/>
    </row>
    <row r="716" spans="14:25" x14ac:dyDescent="0.25">
      <c r="N716" s="19">
        <f t="shared" si="123"/>
        <v>387326.67550390656</v>
      </c>
      <c r="O716" s="19">
        <f>IF(N716&gt;0,N716*Mortgage!$B$4/26,0)</f>
        <v>744.85899135366651</v>
      </c>
      <c r="P716" s="19">
        <f>IF(O716&gt;0,Mortgage!$B$38-O716,0)</f>
        <v>-1.9262558441444071</v>
      </c>
      <c r="Q716" s="20">
        <f>IF(P716&gt;0,IF(Mortgage!$G$2 = "n", 0,Mortgage!$G$4-Mortgage!$B$38),0)</f>
        <v>0</v>
      </c>
      <c r="R716" s="20">
        <f t="shared" si="124"/>
        <v>742.9327355095221</v>
      </c>
      <c r="S716" s="20">
        <f t="shared" si="125"/>
        <v>-1.9262558441444071</v>
      </c>
      <c r="T716" s="19">
        <f t="shared" si="126"/>
        <v>387328.60175975069</v>
      </c>
      <c r="U716" s="19">
        <f t="shared" si="128"/>
        <v>517485.06817406276</v>
      </c>
      <c r="V716" s="19">
        <f t="shared" si="129"/>
        <v>-87328.601759749523</v>
      </c>
      <c r="W716" s="14">
        <v>714</v>
      </c>
      <c r="X716" s="15">
        <f t="shared" si="127"/>
        <v>28</v>
      </c>
      <c r="Y716" s="30"/>
    </row>
    <row r="717" spans="14:25" x14ac:dyDescent="0.25">
      <c r="N717" s="19">
        <f t="shared" si="123"/>
        <v>387328.60175975069</v>
      </c>
      <c r="O717" s="19">
        <f>IF(N717&gt;0,N717*Mortgage!$B$4/26,0)</f>
        <v>744.86269569182821</v>
      </c>
      <c r="P717" s="19">
        <f>IF(O717&gt;0,Mortgage!$B$38-O717,0)</f>
        <v>-1.9299601823061039</v>
      </c>
      <c r="Q717" s="20">
        <f>IF(P717&gt;0,IF(Mortgage!$G$2 = "n", 0,Mortgage!$G$4-Mortgage!$B$38),0)</f>
        <v>0</v>
      </c>
      <c r="R717" s="20">
        <f t="shared" si="124"/>
        <v>742.9327355095221</v>
      </c>
      <c r="S717" s="20">
        <f t="shared" si="125"/>
        <v>-1.9299601823061039</v>
      </c>
      <c r="T717" s="19">
        <f t="shared" si="126"/>
        <v>387330.53171993297</v>
      </c>
      <c r="U717" s="19">
        <f t="shared" si="128"/>
        <v>518229.93086975458</v>
      </c>
      <c r="V717" s="19">
        <f t="shared" si="129"/>
        <v>-87330.531719931823</v>
      </c>
      <c r="W717" s="14">
        <v>715</v>
      </c>
      <c r="X717" s="15">
        <f t="shared" si="127"/>
        <v>28</v>
      </c>
      <c r="Y717" s="30"/>
    </row>
    <row r="718" spans="14:25" x14ac:dyDescent="0.25">
      <c r="N718" s="19">
        <f t="shared" si="123"/>
        <v>387330.53171993297</v>
      </c>
      <c r="O718" s="19">
        <f>IF(N718&gt;0,N718*Mortgage!$B$4/26,0)</f>
        <v>744.86640715371732</v>
      </c>
      <c r="P718" s="19">
        <f>IF(O718&gt;0,Mortgage!$B$38-O718,0)</f>
        <v>-1.9336716441952149</v>
      </c>
      <c r="Q718" s="20">
        <f>IF(P718&gt;0,IF(Mortgage!$G$2 = "n", 0,Mortgage!$G$4-Mortgage!$B$38),0)</f>
        <v>0</v>
      </c>
      <c r="R718" s="20">
        <f t="shared" si="124"/>
        <v>742.9327355095221</v>
      </c>
      <c r="S718" s="20">
        <f t="shared" si="125"/>
        <v>-1.9336716441952149</v>
      </c>
      <c r="T718" s="19">
        <f t="shared" si="126"/>
        <v>387332.46539157716</v>
      </c>
      <c r="U718" s="19">
        <f t="shared" si="128"/>
        <v>518974.7972769083</v>
      </c>
      <c r="V718" s="19">
        <f t="shared" si="129"/>
        <v>-87332.465391576014</v>
      </c>
      <c r="W718" s="14">
        <v>716</v>
      </c>
      <c r="X718" s="15">
        <f t="shared" si="127"/>
        <v>28</v>
      </c>
      <c r="Y718" s="31"/>
    </row>
    <row r="719" spans="14:25" x14ac:dyDescent="0.25">
      <c r="N719" s="19">
        <f t="shared" si="123"/>
        <v>387332.46539157716</v>
      </c>
      <c r="O719" s="19">
        <f>IF(N719&gt;0,N719*Mortgage!$B$4/26,0)</f>
        <v>744.87012575303311</v>
      </c>
      <c r="P719" s="19">
        <f>IF(O719&gt;0,Mortgage!$B$38-O719,0)</f>
        <v>-1.937390243511004</v>
      </c>
      <c r="Q719" s="20">
        <f>IF(P719&gt;0,IF(Mortgage!$G$2 = "n", 0,Mortgage!$G$4-Mortgage!$B$38),0)</f>
        <v>0</v>
      </c>
      <c r="R719" s="20">
        <f t="shared" si="124"/>
        <v>742.9327355095221</v>
      </c>
      <c r="S719" s="20">
        <f t="shared" si="125"/>
        <v>-1.937390243511004</v>
      </c>
      <c r="T719" s="19">
        <f t="shared" si="126"/>
        <v>387334.40278182068</v>
      </c>
      <c r="U719" s="19">
        <f t="shared" si="128"/>
        <v>519719.66740266135</v>
      </c>
      <c r="V719" s="19">
        <f t="shared" si="129"/>
        <v>-87334.402781819532</v>
      </c>
      <c r="W719" s="14">
        <v>717</v>
      </c>
      <c r="X719" s="15">
        <f t="shared" si="127"/>
        <v>28</v>
      </c>
      <c r="Y719" s="31"/>
    </row>
    <row r="720" spans="14:25" x14ac:dyDescent="0.25">
      <c r="N720" s="19">
        <f t="shared" si="123"/>
        <v>387334.40278182068</v>
      </c>
      <c r="O720" s="19">
        <f>IF(N720&gt;0,N720*Mortgage!$B$4/26,0)</f>
        <v>744.87385150350133</v>
      </c>
      <c r="P720" s="19">
        <f>IF(O720&gt;0,Mortgage!$B$38-O720,0)</f>
        <v>-1.9411159939792242</v>
      </c>
      <c r="Q720" s="20">
        <f>IF(P720&gt;0,IF(Mortgage!$G$2 = "n", 0,Mortgage!$G$4-Mortgage!$B$38),0)</f>
        <v>0</v>
      </c>
      <c r="R720" s="20">
        <f t="shared" si="124"/>
        <v>742.9327355095221</v>
      </c>
      <c r="S720" s="20">
        <f t="shared" si="125"/>
        <v>-1.9411159939792242</v>
      </c>
      <c r="T720" s="19">
        <f t="shared" si="126"/>
        <v>387336.34389781469</v>
      </c>
      <c r="U720" s="19">
        <f t="shared" si="128"/>
        <v>520464.54125416483</v>
      </c>
      <c r="V720" s="19">
        <f t="shared" si="129"/>
        <v>-87336.343897813509</v>
      </c>
      <c r="W720" s="14">
        <v>718</v>
      </c>
      <c r="X720" s="15">
        <f t="shared" si="127"/>
        <v>28</v>
      </c>
      <c r="Y720" s="31"/>
    </row>
    <row r="721" spans="14:25" x14ac:dyDescent="0.25">
      <c r="N721" s="19">
        <f t="shared" si="123"/>
        <v>387336.34389781469</v>
      </c>
      <c r="O721" s="19">
        <f>IF(N721&gt;0,N721*Mortgage!$B$4/26,0)</f>
        <v>744.87758441887445</v>
      </c>
      <c r="P721" s="19">
        <f>IF(O721&gt;0,Mortgage!$B$38-O721,0)</f>
        <v>-1.9448489093523449</v>
      </c>
      <c r="Q721" s="20">
        <f>IF(P721&gt;0,IF(Mortgage!$G$2 = "n", 0,Mortgage!$G$4-Mortgage!$B$38),0)</f>
        <v>0</v>
      </c>
      <c r="R721" s="20">
        <f t="shared" si="124"/>
        <v>742.9327355095221</v>
      </c>
      <c r="S721" s="20">
        <f t="shared" si="125"/>
        <v>-1.9448489093523449</v>
      </c>
      <c r="T721" s="19">
        <f t="shared" si="126"/>
        <v>387338.28874672402</v>
      </c>
      <c r="U721" s="19">
        <f t="shared" si="128"/>
        <v>521209.41883858369</v>
      </c>
      <c r="V721" s="19">
        <f t="shared" si="129"/>
        <v>-87338.288746722857</v>
      </c>
      <c r="W721" s="14">
        <v>719</v>
      </c>
      <c r="X721" s="15">
        <f t="shared" si="127"/>
        <v>28</v>
      </c>
      <c r="Y721" s="31"/>
    </row>
    <row r="722" spans="14:25" x14ac:dyDescent="0.25">
      <c r="N722" s="19">
        <f t="shared" si="123"/>
        <v>387338.28874672402</v>
      </c>
      <c r="O722" s="19">
        <f>IF(N722&gt;0,N722*Mortgage!$B$4/26,0)</f>
        <v>744.88132451293086</v>
      </c>
      <c r="P722" s="19">
        <f>IF(O722&gt;0,Mortgage!$B$38-O722,0)</f>
        <v>-1.9485890034087561</v>
      </c>
      <c r="Q722" s="20">
        <f>IF(P722&gt;0,IF(Mortgage!$G$2 = "n", 0,Mortgage!$G$4-Mortgage!$B$38),0)</f>
        <v>0</v>
      </c>
      <c r="R722" s="20">
        <f t="shared" si="124"/>
        <v>742.9327355095221</v>
      </c>
      <c r="S722" s="20">
        <f t="shared" si="125"/>
        <v>-1.9485890034087561</v>
      </c>
      <c r="T722" s="19">
        <f t="shared" si="126"/>
        <v>387340.23733572743</v>
      </c>
      <c r="U722" s="19">
        <f t="shared" si="128"/>
        <v>521954.30016309663</v>
      </c>
      <c r="V722" s="19">
        <f t="shared" si="129"/>
        <v>-87340.23733572627</v>
      </c>
      <c r="W722" s="14">
        <v>720</v>
      </c>
      <c r="X722" s="15">
        <f t="shared" si="127"/>
        <v>28</v>
      </c>
      <c r="Y722" s="31"/>
    </row>
    <row r="723" spans="14:25" x14ac:dyDescent="0.25">
      <c r="N723" s="19">
        <f t="shared" si="123"/>
        <v>387340.23733572743</v>
      </c>
      <c r="O723" s="19">
        <f>IF(N723&gt;0,N723*Mortgage!$B$4/26,0)</f>
        <v>744.88507179947578</v>
      </c>
      <c r="P723" s="19">
        <f>IF(O723&gt;0,Mortgage!$B$38-O723,0)</f>
        <v>-1.9523362899536778</v>
      </c>
      <c r="Q723" s="20">
        <f>IF(P723&gt;0,IF(Mortgage!$G$2 = "n", 0,Mortgage!$G$4-Mortgage!$B$38),0)</f>
        <v>0</v>
      </c>
      <c r="R723" s="20">
        <f t="shared" si="124"/>
        <v>742.9327355095221</v>
      </c>
      <c r="S723" s="20">
        <f t="shared" si="125"/>
        <v>-1.9523362899536778</v>
      </c>
      <c r="T723" s="19">
        <f t="shared" si="126"/>
        <v>387342.18967201741</v>
      </c>
      <c r="U723" s="19">
        <f t="shared" si="128"/>
        <v>522699.18523489608</v>
      </c>
      <c r="V723" s="19">
        <f t="shared" si="129"/>
        <v>-87342.189672016219</v>
      </c>
      <c r="W723" s="14">
        <v>721</v>
      </c>
      <c r="X723" s="15">
        <f t="shared" si="127"/>
        <v>28</v>
      </c>
      <c r="Y723" s="31"/>
    </row>
    <row r="724" spans="14:25" x14ac:dyDescent="0.25">
      <c r="N724" s="19">
        <f t="shared" si="123"/>
        <v>387342.18967201741</v>
      </c>
      <c r="O724" s="19">
        <f>IF(N724&gt;0,N724*Mortgage!$B$4/26,0)</f>
        <v>744.88882629234115</v>
      </c>
      <c r="P724" s="19">
        <f>IF(O724&gt;0,Mortgage!$B$38-O724,0)</f>
        <v>-1.9560907828190466</v>
      </c>
      <c r="Q724" s="20">
        <f>IF(P724&gt;0,IF(Mortgage!$G$2 = "n", 0,Mortgage!$G$4-Mortgage!$B$38),0)</f>
        <v>0</v>
      </c>
      <c r="R724" s="20">
        <f t="shared" si="124"/>
        <v>742.9327355095221</v>
      </c>
      <c r="S724" s="20">
        <f t="shared" si="125"/>
        <v>-1.9560907828190466</v>
      </c>
      <c r="T724" s="19">
        <f t="shared" si="126"/>
        <v>387344.14576280024</v>
      </c>
      <c r="U724" s="19">
        <f t="shared" si="128"/>
        <v>523444.07406118844</v>
      </c>
      <c r="V724" s="19">
        <f t="shared" si="129"/>
        <v>-87344.145762799031</v>
      </c>
      <c r="W724" s="14">
        <v>722</v>
      </c>
      <c r="X724" s="15">
        <f t="shared" si="127"/>
        <v>28</v>
      </c>
      <c r="Y724" s="31"/>
    </row>
    <row r="725" spans="14:25" x14ac:dyDescent="0.25">
      <c r="N725" s="19">
        <f t="shared" si="123"/>
        <v>387344.14576280024</v>
      </c>
      <c r="O725" s="19">
        <f>IF(N725&gt;0,N725*Mortgage!$B$4/26,0)</f>
        <v>744.89258800538505</v>
      </c>
      <c r="P725" s="19">
        <f>IF(O725&gt;0,Mortgage!$B$38-O725,0)</f>
        <v>-1.9598524958629469</v>
      </c>
      <c r="Q725" s="20">
        <f>IF(P725&gt;0,IF(Mortgage!$G$2 = "n", 0,Mortgage!$G$4-Mortgage!$B$38),0)</f>
        <v>0</v>
      </c>
      <c r="R725" s="20">
        <f t="shared" si="124"/>
        <v>742.9327355095221</v>
      </c>
      <c r="S725" s="20">
        <f t="shared" si="125"/>
        <v>-1.9598524958629469</v>
      </c>
      <c r="T725" s="19">
        <f t="shared" si="126"/>
        <v>387346.10561529611</v>
      </c>
      <c r="U725" s="19">
        <f t="shared" si="128"/>
        <v>524188.96664919384</v>
      </c>
      <c r="V725" s="19">
        <f t="shared" si="129"/>
        <v>-87346.105615294888</v>
      </c>
      <c r="W725" s="14">
        <v>723</v>
      </c>
      <c r="X725" s="15">
        <f t="shared" si="127"/>
        <v>28</v>
      </c>
      <c r="Y725" s="31"/>
    </row>
    <row r="726" spans="14:25" x14ac:dyDescent="0.25">
      <c r="N726" s="19">
        <f t="shared" si="123"/>
        <v>387346.10561529611</v>
      </c>
      <c r="O726" s="19">
        <f>IF(N726&gt;0,N726*Mortgage!$B$4/26,0)</f>
        <v>744.89635695249251</v>
      </c>
      <c r="P726" s="19">
        <f>IF(O726&gt;0,Mortgage!$B$38-O726,0)</f>
        <v>-1.9636214429704069</v>
      </c>
      <c r="Q726" s="20">
        <f>IF(P726&gt;0,IF(Mortgage!$G$2 = "n", 0,Mortgage!$G$4-Mortgage!$B$38),0)</f>
        <v>0</v>
      </c>
      <c r="R726" s="20">
        <f t="shared" si="124"/>
        <v>742.9327355095221</v>
      </c>
      <c r="S726" s="20">
        <f t="shared" si="125"/>
        <v>-1.9636214429704069</v>
      </c>
      <c r="T726" s="19">
        <f t="shared" si="126"/>
        <v>387348.06923673907</v>
      </c>
      <c r="U726" s="19">
        <f t="shared" si="128"/>
        <v>524933.86300614628</v>
      </c>
      <c r="V726" s="19">
        <f t="shared" si="129"/>
        <v>-87348.069236737865</v>
      </c>
      <c r="W726" s="14">
        <v>724</v>
      </c>
      <c r="X726" s="15">
        <f t="shared" si="127"/>
        <v>28</v>
      </c>
      <c r="Y726" s="31"/>
    </row>
    <row r="727" spans="14:25" x14ac:dyDescent="0.25">
      <c r="N727" s="19">
        <f t="shared" si="123"/>
        <v>387348.06923673907</v>
      </c>
      <c r="O727" s="19">
        <f>IF(N727&gt;0,N727*Mortgage!$B$4/26,0)</f>
        <v>744.90013314757516</v>
      </c>
      <c r="P727" s="19">
        <f>IF(O727&gt;0,Mortgage!$B$38-O727,0)</f>
        <v>-1.9673976380530576</v>
      </c>
      <c r="Q727" s="20">
        <f>IF(P727&gt;0,IF(Mortgage!$G$2 = "n", 0,Mortgage!$G$4-Mortgage!$B$38),0)</f>
        <v>0</v>
      </c>
      <c r="R727" s="20">
        <f t="shared" si="124"/>
        <v>742.9327355095221</v>
      </c>
      <c r="S727" s="20">
        <f t="shared" si="125"/>
        <v>-1.9673976380530576</v>
      </c>
      <c r="T727" s="19">
        <f t="shared" si="126"/>
        <v>387350.03663437715</v>
      </c>
      <c r="U727" s="19">
        <f t="shared" si="128"/>
        <v>525678.76313929388</v>
      </c>
      <c r="V727" s="19">
        <f t="shared" si="129"/>
        <v>-87350.036634375923</v>
      </c>
      <c r="W727" s="14">
        <v>725</v>
      </c>
      <c r="X727" s="15">
        <f t="shared" si="127"/>
        <v>28</v>
      </c>
      <c r="Y727" s="31"/>
    </row>
    <row r="728" spans="14:25" x14ac:dyDescent="0.25">
      <c r="N728" s="19">
        <f t="shared" si="123"/>
        <v>387350.03663437715</v>
      </c>
      <c r="O728" s="19">
        <f>IF(N728&gt;0,N728*Mortgage!$B$4/26,0)</f>
        <v>744.90391660457146</v>
      </c>
      <c r="P728" s="19">
        <f>IF(O728&gt;0,Mortgage!$B$38-O728,0)</f>
        <v>-1.97118109504936</v>
      </c>
      <c r="Q728" s="20">
        <f>IF(P728&gt;0,IF(Mortgage!$G$2 = "n", 0,Mortgage!$G$4-Mortgage!$B$38),0)</f>
        <v>0</v>
      </c>
      <c r="R728" s="20">
        <f t="shared" si="124"/>
        <v>742.9327355095221</v>
      </c>
      <c r="S728" s="20">
        <f t="shared" si="125"/>
        <v>-1.97118109504936</v>
      </c>
      <c r="T728" s="19">
        <f t="shared" si="126"/>
        <v>387352.0078154722</v>
      </c>
      <c r="U728" s="19">
        <f t="shared" si="128"/>
        <v>526423.66705589846</v>
      </c>
      <c r="V728" s="19">
        <f t="shared" si="129"/>
        <v>-87352.007815470977</v>
      </c>
      <c r="W728" s="14">
        <v>726</v>
      </c>
      <c r="X728" s="15">
        <f t="shared" si="127"/>
        <v>28</v>
      </c>
      <c r="Y728" s="31"/>
    </row>
    <row r="729" spans="14:25" x14ac:dyDescent="0.25">
      <c r="N729" s="19">
        <f t="shared" si="123"/>
        <v>387352.0078154722</v>
      </c>
      <c r="O729" s="19">
        <f>IF(N729&gt;0,N729*Mortgage!$B$4/26,0)</f>
        <v>744.9077073374466</v>
      </c>
      <c r="P729" s="19">
        <f>IF(O729&gt;0,Mortgage!$B$38-O729,0)</f>
        <v>-1.9749718279244917</v>
      </c>
      <c r="Q729" s="20">
        <f>IF(P729&gt;0,IF(Mortgage!$G$2 = "n", 0,Mortgage!$G$4-Mortgage!$B$38),0)</f>
        <v>0</v>
      </c>
      <c r="R729" s="20">
        <f t="shared" si="124"/>
        <v>742.9327355095221</v>
      </c>
      <c r="S729" s="20">
        <f t="shared" si="125"/>
        <v>-1.9749718279244917</v>
      </c>
      <c r="T729" s="19">
        <f t="shared" si="126"/>
        <v>387353.98278730013</v>
      </c>
      <c r="U729" s="19">
        <f t="shared" si="128"/>
        <v>527168.57476323587</v>
      </c>
      <c r="V729" s="19">
        <f t="shared" si="129"/>
        <v>-87353.982787298897</v>
      </c>
      <c r="W729" s="14">
        <v>727</v>
      </c>
      <c r="X729" s="15">
        <f t="shared" si="127"/>
        <v>28</v>
      </c>
      <c r="Y729" s="31"/>
    </row>
    <row r="730" spans="14:25" x14ac:dyDescent="0.25">
      <c r="N730" s="19">
        <f t="shared" si="123"/>
        <v>387353.98278730013</v>
      </c>
      <c r="O730" s="19">
        <f>IF(N730&gt;0,N730*Mortgage!$B$4/26,0)</f>
        <v>744.91150536019256</v>
      </c>
      <c r="P730" s="19">
        <f>IF(O730&gt;0,Mortgage!$B$38-O730,0)</f>
        <v>-1.9787698506704601</v>
      </c>
      <c r="Q730" s="20">
        <f>IF(P730&gt;0,IF(Mortgage!$G$2 = "n", 0,Mortgage!$G$4-Mortgage!$B$38),0)</f>
        <v>0</v>
      </c>
      <c r="R730" s="20">
        <f t="shared" si="124"/>
        <v>742.9327355095221</v>
      </c>
      <c r="S730" s="20">
        <f t="shared" si="125"/>
        <v>-1.9787698506704601</v>
      </c>
      <c r="T730" s="19">
        <f t="shared" si="126"/>
        <v>387355.96155715082</v>
      </c>
      <c r="U730" s="19">
        <f t="shared" si="128"/>
        <v>527913.48626859603</v>
      </c>
      <c r="V730" s="19">
        <f t="shared" si="129"/>
        <v>-87355.961557149567</v>
      </c>
      <c r="W730" s="14">
        <v>728</v>
      </c>
      <c r="X730" s="15">
        <f t="shared" si="127"/>
        <v>28</v>
      </c>
      <c r="Y730" s="31"/>
    </row>
    <row r="731" spans="14:25" x14ac:dyDescent="0.25">
      <c r="N731" s="19">
        <f t="shared" si="123"/>
        <v>387355.96155715082</v>
      </c>
      <c r="O731" s="19">
        <f>IF(N731&gt;0,N731*Mortgage!$B$4/26,0)</f>
        <v>744.91531068682843</v>
      </c>
      <c r="P731" s="19">
        <f>IF(O731&gt;0,Mortgage!$B$38-O731,0)</f>
        <v>-1.9825751773063303</v>
      </c>
      <c r="Q731" s="20">
        <f>IF(P731&gt;0,IF(Mortgage!$G$2 = "n", 0,Mortgage!$G$4-Mortgage!$B$38),0)</f>
        <v>0</v>
      </c>
      <c r="R731" s="20">
        <f t="shared" si="124"/>
        <v>742.9327355095221</v>
      </c>
      <c r="S731" s="20">
        <f t="shared" si="125"/>
        <v>-1.9825751773063303</v>
      </c>
      <c r="T731" s="19">
        <f t="shared" si="126"/>
        <v>387357.94413232815</v>
      </c>
      <c r="U731" s="19">
        <f t="shared" si="128"/>
        <v>528658.40157928283</v>
      </c>
      <c r="V731" s="19">
        <f t="shared" si="129"/>
        <v>-87357.944132326869</v>
      </c>
      <c r="W731" s="14">
        <v>729</v>
      </c>
      <c r="X731" s="15">
        <f t="shared" si="127"/>
        <v>29</v>
      </c>
      <c r="Y731" s="30"/>
    </row>
    <row r="732" spans="14:25" x14ac:dyDescent="0.25">
      <c r="N732" s="19">
        <f t="shared" si="123"/>
        <v>387357.94413232815</v>
      </c>
      <c r="O732" s="19">
        <f>IF(N732&gt;0,N732*Mortgage!$B$4/26,0)</f>
        <v>744.91912333140033</v>
      </c>
      <c r="P732" s="19">
        <f>IF(O732&gt;0,Mortgage!$B$38-O732,0)</f>
        <v>-1.9863878218782247</v>
      </c>
      <c r="Q732" s="20">
        <f>IF(P732&gt;0,IF(Mortgage!$G$2 = "n", 0,Mortgage!$G$4-Mortgage!$B$38),0)</f>
        <v>0</v>
      </c>
      <c r="R732" s="20">
        <f t="shared" si="124"/>
        <v>742.9327355095221</v>
      </c>
      <c r="S732" s="20">
        <f t="shared" si="125"/>
        <v>-1.9863878218782247</v>
      </c>
      <c r="T732" s="19">
        <f t="shared" si="126"/>
        <v>387359.93052015005</v>
      </c>
      <c r="U732" s="19">
        <f t="shared" si="128"/>
        <v>529403.32070261426</v>
      </c>
      <c r="V732" s="19">
        <f t="shared" si="129"/>
        <v>-87359.930520148744</v>
      </c>
      <c r="W732" s="14">
        <v>730</v>
      </c>
      <c r="X732" s="15">
        <f t="shared" si="127"/>
        <v>29</v>
      </c>
      <c r="Y732" s="30"/>
    </row>
    <row r="733" spans="14:25" x14ac:dyDescent="0.25">
      <c r="N733" s="19">
        <f t="shared" si="123"/>
        <v>387359.93052015005</v>
      </c>
      <c r="O733" s="19">
        <f>IF(N733&gt;0,N733*Mortgage!$B$4/26,0)</f>
        <v>744.92294330798097</v>
      </c>
      <c r="P733" s="19">
        <f>IF(O733&gt;0,Mortgage!$B$38-O733,0)</f>
        <v>-1.9902077984588686</v>
      </c>
      <c r="Q733" s="20">
        <f>IF(P733&gt;0,IF(Mortgage!$G$2 = "n", 0,Mortgage!$G$4-Mortgage!$B$38),0)</f>
        <v>0</v>
      </c>
      <c r="R733" s="20">
        <f t="shared" si="124"/>
        <v>742.9327355095221</v>
      </c>
      <c r="S733" s="20">
        <f t="shared" si="125"/>
        <v>-1.9902077984588686</v>
      </c>
      <c r="T733" s="19">
        <f t="shared" si="126"/>
        <v>387361.92072794854</v>
      </c>
      <c r="U733" s="19">
        <f t="shared" si="128"/>
        <v>530148.24364592228</v>
      </c>
      <c r="V733" s="19">
        <f t="shared" si="129"/>
        <v>-87361.920727947203</v>
      </c>
      <c r="W733" s="14">
        <v>731</v>
      </c>
      <c r="X733" s="15">
        <f t="shared" si="127"/>
        <v>29</v>
      </c>
      <c r="Y733" s="30"/>
    </row>
    <row r="734" spans="14:25" x14ac:dyDescent="0.25">
      <c r="N734" s="19">
        <f t="shared" si="123"/>
        <v>387361.92072794854</v>
      </c>
      <c r="O734" s="19">
        <f>IF(N734&gt;0,N734*Mortgage!$B$4/26,0)</f>
        <v>744.92677063067026</v>
      </c>
      <c r="P734" s="19">
        <f>IF(O734&gt;0,Mortgage!$B$38-O734,0)</f>
        <v>-1.9940351211481584</v>
      </c>
      <c r="Q734" s="20">
        <f>IF(P734&gt;0,IF(Mortgage!$G$2 = "n", 0,Mortgage!$G$4-Mortgage!$B$38),0)</f>
        <v>0</v>
      </c>
      <c r="R734" s="20">
        <f t="shared" si="124"/>
        <v>742.9327355095221</v>
      </c>
      <c r="S734" s="20">
        <f t="shared" si="125"/>
        <v>-1.9940351211481584</v>
      </c>
      <c r="T734" s="19">
        <f t="shared" si="126"/>
        <v>387363.91476306971</v>
      </c>
      <c r="U734" s="19">
        <f t="shared" si="128"/>
        <v>530893.17041655292</v>
      </c>
      <c r="V734" s="19">
        <f t="shared" si="129"/>
        <v>-87363.914763068358</v>
      </c>
      <c r="W734" s="14">
        <v>732</v>
      </c>
      <c r="X734" s="15">
        <f t="shared" si="127"/>
        <v>29</v>
      </c>
      <c r="Y734" s="30"/>
    </row>
    <row r="735" spans="14:25" x14ac:dyDescent="0.25">
      <c r="N735" s="19">
        <f t="shared" si="123"/>
        <v>387363.91476306971</v>
      </c>
      <c r="O735" s="19">
        <f>IF(N735&gt;0,N735*Mortgage!$B$4/26,0)</f>
        <v>744.93060531359561</v>
      </c>
      <c r="P735" s="19">
        <f>IF(O735&gt;0,Mortgage!$B$38-O735,0)</f>
        <v>-1.9978698040735026</v>
      </c>
      <c r="Q735" s="20">
        <f>IF(P735&gt;0,IF(Mortgage!$G$2 = "n", 0,Mortgage!$G$4-Mortgage!$B$38),0)</f>
        <v>0</v>
      </c>
      <c r="R735" s="20">
        <f t="shared" si="124"/>
        <v>742.9327355095221</v>
      </c>
      <c r="S735" s="20">
        <f t="shared" si="125"/>
        <v>-1.9978698040735026</v>
      </c>
      <c r="T735" s="19">
        <f t="shared" si="126"/>
        <v>387365.91263287381</v>
      </c>
      <c r="U735" s="19">
        <f t="shared" si="128"/>
        <v>531638.10102186655</v>
      </c>
      <c r="V735" s="19">
        <f t="shared" si="129"/>
        <v>-87365.912632872438</v>
      </c>
      <c r="W735" s="14">
        <v>733</v>
      </c>
      <c r="X735" s="15">
        <f t="shared" si="127"/>
        <v>29</v>
      </c>
      <c r="Y735" s="30"/>
    </row>
    <row r="736" spans="14:25" x14ac:dyDescent="0.25">
      <c r="N736" s="19">
        <f t="shared" si="123"/>
        <v>387365.91263287381</v>
      </c>
      <c r="O736" s="19">
        <f>IF(N736&gt;0,N736*Mortgage!$B$4/26,0)</f>
        <v>744.93444737091113</v>
      </c>
      <c r="P736" s="19">
        <f>IF(O736&gt;0,Mortgage!$B$38-O736,0)</f>
        <v>-2.0017118613890261</v>
      </c>
      <c r="Q736" s="20">
        <f>IF(P736&gt;0,IF(Mortgage!$G$2 = "n", 0,Mortgage!$G$4-Mortgage!$B$38),0)</f>
        <v>0</v>
      </c>
      <c r="R736" s="20">
        <f t="shared" si="124"/>
        <v>742.9327355095221</v>
      </c>
      <c r="S736" s="20">
        <f t="shared" si="125"/>
        <v>-2.0017118613890261</v>
      </c>
      <c r="T736" s="19">
        <f t="shared" si="126"/>
        <v>387367.91434473521</v>
      </c>
      <c r="U736" s="19">
        <f t="shared" si="128"/>
        <v>532383.03546923748</v>
      </c>
      <c r="V736" s="19">
        <f t="shared" si="129"/>
        <v>-87367.914344733828</v>
      </c>
      <c r="W736" s="14">
        <v>734</v>
      </c>
      <c r="X736" s="15">
        <f t="shared" si="127"/>
        <v>29</v>
      </c>
      <c r="Y736" s="30"/>
    </row>
    <row r="737" spans="14:25" x14ac:dyDescent="0.25">
      <c r="N737" s="19">
        <f t="shared" si="123"/>
        <v>387367.91434473521</v>
      </c>
      <c r="O737" s="19">
        <f>IF(N737&gt;0,N737*Mortgage!$B$4/26,0)</f>
        <v>744.93829681679858</v>
      </c>
      <c r="P737" s="19">
        <f>IF(O737&gt;0,Mortgage!$B$38-O737,0)</f>
        <v>-2.00556130727648</v>
      </c>
      <c r="Q737" s="20">
        <f>IF(P737&gt;0,IF(Mortgage!$G$2 = "n", 0,Mortgage!$G$4-Mortgage!$B$38),0)</f>
        <v>0</v>
      </c>
      <c r="R737" s="20">
        <f t="shared" si="124"/>
        <v>742.9327355095221</v>
      </c>
      <c r="S737" s="20">
        <f t="shared" si="125"/>
        <v>-2.00556130727648</v>
      </c>
      <c r="T737" s="19">
        <f t="shared" si="126"/>
        <v>387369.91990604252</v>
      </c>
      <c r="U737" s="19">
        <f t="shared" si="128"/>
        <v>533127.97376605426</v>
      </c>
      <c r="V737" s="19">
        <f t="shared" si="129"/>
        <v>-87369.919906041105</v>
      </c>
      <c r="W737" s="14">
        <v>735</v>
      </c>
      <c r="X737" s="15">
        <f t="shared" si="127"/>
        <v>29</v>
      </c>
      <c r="Y737" s="30"/>
    </row>
    <row r="738" spans="14:25" x14ac:dyDescent="0.25">
      <c r="N738" s="19">
        <f t="shared" ref="N738:N749" si="130">T737</f>
        <v>387369.91990604252</v>
      </c>
      <c r="O738" s="19">
        <f>IF(N738&gt;0,N738*Mortgage!$B$4/26,0)</f>
        <v>744.94215366546644</v>
      </c>
      <c r="P738" s="19">
        <f>IF(O738&gt;0,Mortgage!$B$38-O738,0)</f>
        <v>-2.0094181559443314</v>
      </c>
      <c r="Q738" s="20">
        <f>IF(P738&gt;0,IF(Mortgage!$G$2 = "n", 0,Mortgage!$G$4-Mortgage!$B$38),0)</f>
        <v>0</v>
      </c>
      <c r="R738" s="20">
        <f t="shared" si="124"/>
        <v>742.9327355095221</v>
      </c>
      <c r="S738" s="20">
        <f t="shared" si="125"/>
        <v>-2.0094181559443314</v>
      </c>
      <c r="T738" s="19">
        <f t="shared" si="126"/>
        <v>387371.92932419846</v>
      </c>
      <c r="U738" s="19">
        <f t="shared" si="128"/>
        <v>533872.91591971973</v>
      </c>
      <c r="V738" s="19">
        <f t="shared" si="129"/>
        <v>-87371.929324197044</v>
      </c>
      <c r="W738" s="14">
        <v>736</v>
      </c>
      <c r="X738" s="15">
        <f t="shared" si="127"/>
        <v>29</v>
      </c>
      <c r="Y738" s="30"/>
    </row>
    <row r="739" spans="14:25" x14ac:dyDescent="0.25">
      <c r="N739" s="19">
        <f t="shared" si="130"/>
        <v>387371.92932419846</v>
      </c>
      <c r="O739" s="19">
        <f>IF(N739&gt;0,N739*Mortgage!$B$4/26,0)</f>
        <v>744.946017931151</v>
      </c>
      <c r="P739" s="19">
        <f>IF(O739&gt;0,Mortgage!$B$38-O739,0)</f>
        <v>-2.0132824216289009</v>
      </c>
      <c r="Q739" s="20">
        <f>IF(P739&gt;0,IF(Mortgage!$G$2 = "n", 0,Mortgage!$G$4-Mortgage!$B$38),0)</f>
        <v>0</v>
      </c>
      <c r="R739" s="20">
        <f t="shared" si="124"/>
        <v>742.9327355095221</v>
      </c>
      <c r="S739" s="20">
        <f t="shared" si="125"/>
        <v>-2.0132824216289009</v>
      </c>
      <c r="T739" s="19">
        <f t="shared" si="126"/>
        <v>387373.94260662008</v>
      </c>
      <c r="U739" s="19">
        <f t="shared" si="128"/>
        <v>534617.86193765083</v>
      </c>
      <c r="V739" s="19">
        <f t="shared" si="129"/>
        <v>-87373.942606618672</v>
      </c>
      <c r="W739" s="14">
        <v>737</v>
      </c>
      <c r="X739" s="15">
        <f t="shared" si="127"/>
        <v>29</v>
      </c>
      <c r="Y739" s="30"/>
    </row>
    <row r="740" spans="14:25" x14ac:dyDescent="0.25">
      <c r="N740" s="19">
        <f t="shared" si="130"/>
        <v>387373.94260662008</v>
      </c>
      <c r="O740" s="19">
        <f>IF(N740&gt;0,N740*Mortgage!$B$4/26,0)</f>
        <v>744.94988962811556</v>
      </c>
      <c r="P740" s="19">
        <f>IF(O740&gt;0,Mortgage!$B$38-O740,0)</f>
        <v>-2.0171541185934529</v>
      </c>
      <c r="Q740" s="20">
        <f>IF(P740&gt;0,IF(Mortgage!$G$2 = "n", 0,Mortgage!$G$4-Mortgage!$B$38),0)</f>
        <v>0</v>
      </c>
      <c r="R740" s="20">
        <f t="shared" si="124"/>
        <v>742.9327355095221</v>
      </c>
      <c r="S740" s="20">
        <f t="shared" si="125"/>
        <v>-2.0171541185934529</v>
      </c>
      <c r="T740" s="19">
        <f t="shared" si="126"/>
        <v>387375.95976073865</v>
      </c>
      <c r="U740" s="19">
        <f t="shared" si="128"/>
        <v>535362.81182727893</v>
      </c>
      <c r="V740" s="19">
        <f t="shared" si="129"/>
        <v>-87375.959760737271</v>
      </c>
      <c r="W740" s="14">
        <v>738</v>
      </c>
      <c r="X740" s="15">
        <f t="shared" si="127"/>
        <v>29</v>
      </c>
      <c r="Y740" s="30"/>
    </row>
    <row r="741" spans="14:25" x14ac:dyDescent="0.25">
      <c r="N741" s="19">
        <f t="shared" si="130"/>
        <v>387375.95976073865</v>
      </c>
      <c r="O741" s="19">
        <f>IF(N741&gt;0,N741*Mortgage!$B$4/26,0)</f>
        <v>744.95376877065132</v>
      </c>
      <c r="P741" s="19">
        <f>IF(O741&gt;0,Mortgage!$B$38-O741,0)</f>
        <v>-2.0210332611292188</v>
      </c>
      <c r="Q741" s="20">
        <f>IF(P741&gt;0,IF(Mortgage!$G$2 = "n", 0,Mortgage!$G$4-Mortgage!$B$38),0)</f>
        <v>0</v>
      </c>
      <c r="R741" s="20">
        <f t="shared" si="124"/>
        <v>742.9327355095221</v>
      </c>
      <c r="S741" s="20">
        <f t="shared" si="125"/>
        <v>-2.0210332611292188</v>
      </c>
      <c r="T741" s="19">
        <f t="shared" si="126"/>
        <v>387377.9807939998</v>
      </c>
      <c r="U741" s="19">
        <f t="shared" si="128"/>
        <v>536107.7655960496</v>
      </c>
      <c r="V741" s="19">
        <f t="shared" si="129"/>
        <v>-87377.980793998402</v>
      </c>
      <c r="W741" s="14">
        <v>739</v>
      </c>
      <c r="X741" s="15">
        <f t="shared" si="127"/>
        <v>29</v>
      </c>
      <c r="Y741" s="30"/>
    </row>
    <row r="742" spans="14:25" x14ac:dyDescent="0.25">
      <c r="N742" s="19">
        <f t="shared" si="130"/>
        <v>387377.9807939998</v>
      </c>
      <c r="O742" s="19">
        <f>IF(N742&gt;0,N742*Mortgage!$B$4/26,0)</f>
        <v>744.95765537307659</v>
      </c>
      <c r="P742" s="19">
        <f>IF(O742&gt;0,Mortgage!$B$38-O742,0)</f>
        <v>-2.0249198635544872</v>
      </c>
      <c r="Q742" s="20">
        <f>IF(P742&gt;0,IF(Mortgage!$G$2 = "n", 0,Mortgage!$G$4-Mortgage!$B$38),0)</f>
        <v>0</v>
      </c>
      <c r="R742" s="20">
        <f t="shared" si="124"/>
        <v>742.9327355095221</v>
      </c>
      <c r="S742" s="20">
        <f t="shared" si="125"/>
        <v>-2.0249198635544872</v>
      </c>
      <c r="T742" s="19">
        <f t="shared" si="126"/>
        <v>387380.00571386336</v>
      </c>
      <c r="U742" s="19">
        <f t="shared" si="128"/>
        <v>536852.72325142263</v>
      </c>
      <c r="V742" s="19">
        <f t="shared" si="129"/>
        <v>-87380.00571386196</v>
      </c>
      <c r="W742" s="14">
        <v>740</v>
      </c>
      <c r="X742" s="15">
        <f t="shared" si="127"/>
        <v>29</v>
      </c>
      <c r="Y742" s="30"/>
    </row>
    <row r="743" spans="14:25" x14ac:dyDescent="0.25">
      <c r="N743" s="19">
        <f t="shared" si="130"/>
        <v>387380.00571386336</v>
      </c>
      <c r="O743" s="19">
        <f>IF(N743&gt;0,N743*Mortgage!$B$4/26,0)</f>
        <v>744.96154944973728</v>
      </c>
      <c r="P743" s="19">
        <f>IF(O743&gt;0,Mortgage!$B$38-O743,0)</f>
        <v>-2.0288139402151728</v>
      </c>
      <c r="Q743" s="20">
        <f>IF(P743&gt;0,IF(Mortgage!$G$2 = "n", 0,Mortgage!$G$4-Mortgage!$B$38),0)</f>
        <v>0</v>
      </c>
      <c r="R743" s="20">
        <f t="shared" si="124"/>
        <v>742.9327355095221</v>
      </c>
      <c r="S743" s="20">
        <f t="shared" si="125"/>
        <v>-2.0288139402151728</v>
      </c>
      <c r="T743" s="19">
        <f t="shared" si="126"/>
        <v>387382.0345278036</v>
      </c>
      <c r="U743" s="19">
        <f t="shared" si="128"/>
        <v>537597.68480087235</v>
      </c>
      <c r="V743" s="19">
        <f t="shared" si="129"/>
        <v>-87382.03452780217</v>
      </c>
      <c r="W743" s="14">
        <v>741</v>
      </c>
      <c r="X743" s="15">
        <f t="shared" si="127"/>
        <v>29</v>
      </c>
      <c r="Y743" s="30"/>
    </row>
    <row r="744" spans="14:25" x14ac:dyDescent="0.25">
      <c r="N744" s="19">
        <f t="shared" si="130"/>
        <v>387382.0345278036</v>
      </c>
      <c r="O744" s="19">
        <f>IF(N744&gt;0,N744*Mortgage!$B$4/26,0)</f>
        <v>744.96545101500692</v>
      </c>
      <c r="P744" s="19">
        <f>IF(O744&gt;0,Mortgage!$B$38-O744,0)</f>
        <v>-2.0327155054848163</v>
      </c>
      <c r="Q744" s="20">
        <f>IF(P744&gt;0,IF(Mortgage!$G$2 = "n", 0,Mortgage!$G$4-Mortgage!$B$38),0)</f>
        <v>0</v>
      </c>
      <c r="R744" s="20">
        <f t="shared" si="124"/>
        <v>742.9327355095221</v>
      </c>
      <c r="S744" s="20">
        <f t="shared" si="125"/>
        <v>-2.0327155054848163</v>
      </c>
      <c r="T744" s="19">
        <f t="shared" si="126"/>
        <v>387384.06724330911</v>
      </c>
      <c r="U744" s="19">
        <f t="shared" si="128"/>
        <v>538342.65025188739</v>
      </c>
      <c r="V744" s="19">
        <f t="shared" si="129"/>
        <v>-87384.067243307654</v>
      </c>
      <c r="W744" s="14">
        <v>742</v>
      </c>
      <c r="X744" s="15">
        <f t="shared" si="127"/>
        <v>29</v>
      </c>
      <c r="Y744" s="31"/>
    </row>
    <row r="745" spans="14:25" x14ac:dyDescent="0.25">
      <c r="N745" s="19">
        <f t="shared" si="130"/>
        <v>387384.06724330911</v>
      </c>
      <c r="O745" s="19">
        <f>IF(N745&gt;0,N745*Mortgage!$B$4/26,0)</f>
        <v>744.9693600832868</v>
      </c>
      <c r="P745" s="19">
        <f>IF(O745&gt;0,Mortgage!$B$38-O745,0)</f>
        <v>-2.0366245737646977</v>
      </c>
      <c r="Q745" s="20">
        <f>IF(P745&gt;0,IF(Mortgage!$G$2 = "n", 0,Mortgage!$G$4-Mortgage!$B$38),0)</f>
        <v>0</v>
      </c>
      <c r="R745" s="20">
        <f t="shared" si="124"/>
        <v>742.9327355095221</v>
      </c>
      <c r="S745" s="20">
        <f t="shared" si="125"/>
        <v>-2.0366245737646977</v>
      </c>
      <c r="T745" s="19">
        <f t="shared" si="126"/>
        <v>387386.10386788286</v>
      </c>
      <c r="U745" s="19">
        <f t="shared" si="128"/>
        <v>539087.61961197073</v>
      </c>
      <c r="V745" s="19">
        <f t="shared" si="129"/>
        <v>-87386.103867881422</v>
      </c>
      <c r="W745" s="14">
        <v>743</v>
      </c>
      <c r="X745" s="15">
        <f t="shared" si="127"/>
        <v>29</v>
      </c>
      <c r="Y745" s="31"/>
    </row>
    <row r="746" spans="14:25" x14ac:dyDescent="0.25">
      <c r="N746" s="19">
        <f t="shared" si="130"/>
        <v>387386.10386788286</v>
      </c>
      <c r="O746" s="19">
        <f>IF(N746&gt;0,N746*Mortgage!$B$4/26,0)</f>
        <v>744.97327666900549</v>
      </c>
      <c r="P746" s="19">
        <f>IF(O746&gt;0,Mortgage!$B$38-O746,0)</f>
        <v>-2.0405411594833822</v>
      </c>
      <c r="Q746" s="20">
        <f>IF(P746&gt;0,IF(Mortgage!$G$2 = "n", 0,Mortgage!$G$4-Mortgage!$B$38),0)</f>
        <v>0</v>
      </c>
      <c r="R746" s="20">
        <f t="shared" si="124"/>
        <v>742.9327355095221</v>
      </c>
      <c r="S746" s="20">
        <f t="shared" si="125"/>
        <v>-2.0405411594833822</v>
      </c>
      <c r="T746" s="19">
        <f t="shared" si="126"/>
        <v>387388.14440904232</v>
      </c>
      <c r="U746" s="19">
        <f t="shared" si="128"/>
        <v>539832.59288863977</v>
      </c>
      <c r="V746" s="19">
        <f t="shared" si="129"/>
        <v>-87388.144409040906</v>
      </c>
      <c r="W746" s="14">
        <v>744</v>
      </c>
      <c r="X746" s="15">
        <f t="shared" si="127"/>
        <v>29</v>
      </c>
      <c r="Y746" s="31"/>
    </row>
    <row r="747" spans="14:25" x14ac:dyDescent="0.25">
      <c r="N747" s="19">
        <f t="shared" si="130"/>
        <v>387388.14440904232</v>
      </c>
      <c r="O747" s="19">
        <f>IF(N747&gt;0,N747*Mortgage!$B$4/26,0)</f>
        <v>744.97720078661996</v>
      </c>
      <c r="P747" s="19">
        <f>IF(O747&gt;0,Mortgage!$B$38-O747,0)</f>
        <v>-2.0444652770978564</v>
      </c>
      <c r="Q747" s="20">
        <f>IF(P747&gt;0,IF(Mortgage!$G$2 = "n", 0,Mortgage!$G$4-Mortgage!$B$38),0)</f>
        <v>0</v>
      </c>
      <c r="R747" s="20">
        <f t="shared" si="124"/>
        <v>742.9327355095221</v>
      </c>
      <c r="S747" s="20">
        <f t="shared" si="125"/>
        <v>-2.0444652770978564</v>
      </c>
      <c r="T747" s="19">
        <f t="shared" si="126"/>
        <v>387390.18887431943</v>
      </c>
      <c r="U747" s="19">
        <f t="shared" si="128"/>
        <v>540577.57008942636</v>
      </c>
      <c r="V747" s="19">
        <f t="shared" si="129"/>
        <v>-87390.188874318002</v>
      </c>
      <c r="W747" s="14">
        <v>745</v>
      </c>
      <c r="X747" s="15">
        <f t="shared" si="127"/>
        <v>29</v>
      </c>
      <c r="Y747" s="31"/>
    </row>
    <row r="748" spans="14:25" x14ac:dyDescent="0.25">
      <c r="N748" s="19">
        <f t="shared" si="130"/>
        <v>387390.18887431943</v>
      </c>
      <c r="O748" s="19">
        <f>IF(N748&gt;0,N748*Mortgage!$B$4/26,0)</f>
        <v>744.98113245061427</v>
      </c>
      <c r="P748" s="19">
        <f>IF(O748&gt;0,Mortgage!$B$38-O748,0)</f>
        <v>-2.0483969410921645</v>
      </c>
      <c r="Q748" s="20">
        <f>IF(P748&gt;0,IF(Mortgage!$G$2 = "n", 0,Mortgage!$G$4-Mortgage!$B$38),0)</f>
        <v>0</v>
      </c>
      <c r="R748" s="20">
        <f t="shared" si="124"/>
        <v>742.9327355095221</v>
      </c>
      <c r="S748" s="20">
        <f t="shared" si="125"/>
        <v>-2.0483969410921645</v>
      </c>
      <c r="T748" s="19">
        <f t="shared" si="126"/>
        <v>387392.23727126053</v>
      </c>
      <c r="U748" s="19">
        <f t="shared" si="128"/>
        <v>541322.55122187699</v>
      </c>
      <c r="V748" s="19">
        <f t="shared" si="129"/>
        <v>-87392.237271259088</v>
      </c>
      <c r="W748" s="14">
        <v>746</v>
      </c>
      <c r="X748" s="15">
        <f t="shared" si="127"/>
        <v>29</v>
      </c>
      <c r="Y748" s="31"/>
    </row>
    <row r="749" spans="14:25" x14ac:dyDescent="0.25">
      <c r="N749" s="19">
        <f t="shared" si="130"/>
        <v>387392.23727126053</v>
      </c>
      <c r="O749" s="19">
        <f>IF(N749&gt;0,N749*Mortgage!$B$4/26,0)</f>
        <v>744.98507167550099</v>
      </c>
      <c r="P749" s="19">
        <f>IF(O749&gt;0,Mortgage!$B$38-O749,0)</f>
        <v>-2.0523361659788861</v>
      </c>
      <c r="Q749" s="20">
        <f>IF(P749&gt;0,IF(Mortgage!$G$2 = "n", 0,Mortgage!$G$4-Mortgage!$B$38),0)</f>
        <v>0</v>
      </c>
      <c r="R749" s="20">
        <f t="shared" si="124"/>
        <v>742.9327355095221</v>
      </c>
      <c r="S749" s="20">
        <f t="shared" si="125"/>
        <v>-2.0523361659788861</v>
      </c>
      <c r="T749" s="19">
        <f t="shared" si="126"/>
        <v>387394.2896074265</v>
      </c>
      <c r="U749" s="19">
        <f t="shared" si="128"/>
        <v>542067.53629355249</v>
      </c>
      <c r="V749" s="19">
        <f t="shared" si="129"/>
        <v>-87394.28960742506</v>
      </c>
      <c r="W749" s="14">
        <v>747</v>
      </c>
      <c r="X749" s="15">
        <f t="shared" si="127"/>
        <v>29</v>
      </c>
      <c r="Y749" s="31"/>
    </row>
    <row r="750" spans="14:25" x14ac:dyDescent="0.25">
      <c r="N750" s="19">
        <f t="shared" ref="N750:N765" si="131">T749</f>
        <v>387394.2896074265</v>
      </c>
      <c r="O750" s="19">
        <f>IF(N750&gt;0,N750*Mortgage!$B$4/26,0)</f>
        <v>744.98901847582033</v>
      </c>
      <c r="P750" s="19">
        <f>IF(O750&gt;0,Mortgage!$B$38-O750,0)</f>
        <v>-2.0562829662982267</v>
      </c>
      <c r="Q750" s="20">
        <f>IF(P750&gt;0,IF(Mortgage!$G$2 = "n", 0,Mortgage!$G$4-Mortgage!$B$38),0)</f>
        <v>0</v>
      </c>
      <c r="R750" s="20">
        <f t="shared" si="124"/>
        <v>742.9327355095221</v>
      </c>
      <c r="S750" s="20">
        <f t="shared" si="125"/>
        <v>-2.0562829662982267</v>
      </c>
      <c r="T750" s="19">
        <f t="shared" si="126"/>
        <v>387396.34589039278</v>
      </c>
      <c r="U750" s="19">
        <f t="shared" si="128"/>
        <v>542812.52531202836</v>
      </c>
      <c r="V750" s="19">
        <f t="shared" si="129"/>
        <v>-87396.345890391356</v>
      </c>
      <c r="W750" s="14">
        <v>748</v>
      </c>
      <c r="X750" s="15">
        <f t="shared" si="127"/>
        <v>29</v>
      </c>
      <c r="Y750" s="31"/>
    </row>
    <row r="751" spans="14:25" x14ac:dyDescent="0.25">
      <c r="N751" s="19">
        <f t="shared" si="131"/>
        <v>387396.34589039278</v>
      </c>
      <c r="O751" s="19">
        <f>IF(N751&gt;0,N751*Mortgage!$B$4/26,0)</f>
        <v>744.99297286613989</v>
      </c>
      <c r="P751" s="19">
        <f>IF(O751&gt;0,Mortgage!$B$38-O751,0)</f>
        <v>-2.0602373566177903</v>
      </c>
      <c r="Q751" s="20">
        <f>IF(P751&gt;0,IF(Mortgage!$G$2 = "n", 0,Mortgage!$G$4-Mortgage!$B$38),0)</f>
        <v>0</v>
      </c>
      <c r="R751" s="20">
        <f t="shared" si="124"/>
        <v>742.9327355095221</v>
      </c>
      <c r="S751" s="20">
        <f t="shared" si="125"/>
        <v>-2.0602373566177903</v>
      </c>
      <c r="T751" s="19">
        <f t="shared" si="126"/>
        <v>387398.40612774942</v>
      </c>
      <c r="U751" s="19">
        <f t="shared" si="128"/>
        <v>543557.51828489453</v>
      </c>
      <c r="V751" s="19">
        <f t="shared" si="129"/>
        <v>-87398.406127747978</v>
      </c>
      <c r="W751" s="14">
        <v>749</v>
      </c>
      <c r="X751" s="15">
        <f t="shared" si="127"/>
        <v>29</v>
      </c>
      <c r="Y751" s="31"/>
    </row>
    <row r="752" spans="14:25" x14ac:dyDescent="0.25">
      <c r="N752" s="19">
        <f t="shared" si="131"/>
        <v>387398.40612774942</v>
      </c>
      <c r="O752" s="19">
        <f>IF(N752&gt;0,N752*Mortgage!$B$4/26,0)</f>
        <v>744.9969348610565</v>
      </c>
      <c r="P752" s="19">
        <f>IF(O752&gt;0,Mortgage!$B$38-O752,0)</f>
        <v>-2.0641993515343984</v>
      </c>
      <c r="Q752" s="20">
        <f>IF(P752&gt;0,IF(Mortgage!$G$2 = "n", 0,Mortgage!$G$4-Mortgage!$B$38),0)</f>
        <v>0</v>
      </c>
      <c r="R752" s="20">
        <f t="shared" si="124"/>
        <v>742.9327355095221</v>
      </c>
      <c r="S752" s="20">
        <f t="shared" si="125"/>
        <v>-2.0641993515343984</v>
      </c>
      <c r="T752" s="19">
        <f t="shared" si="126"/>
        <v>387400.47032710095</v>
      </c>
      <c r="U752" s="19">
        <f t="shared" si="128"/>
        <v>544302.51521975559</v>
      </c>
      <c r="V752" s="19">
        <f t="shared" si="129"/>
        <v>-87400.470327099509</v>
      </c>
      <c r="W752" s="14">
        <v>750</v>
      </c>
      <c r="X752" s="15">
        <f t="shared" si="127"/>
        <v>29</v>
      </c>
      <c r="Y752" s="31"/>
    </row>
    <row r="753" spans="14:25" x14ac:dyDescent="0.25">
      <c r="N753" s="19">
        <f t="shared" si="131"/>
        <v>387400.47032710095</v>
      </c>
      <c r="O753" s="19">
        <f>IF(N753&gt;0,N753*Mortgage!$B$4/26,0)</f>
        <v>745.00090447519426</v>
      </c>
      <c r="P753" s="19">
        <f>IF(O753&gt;0,Mortgage!$B$38-O753,0)</f>
        <v>-2.0681689656721574</v>
      </c>
      <c r="Q753" s="20">
        <f>IF(P753&gt;0,IF(Mortgage!$G$2 = "n", 0,Mortgage!$G$4-Mortgage!$B$38),0)</f>
        <v>0</v>
      </c>
      <c r="R753" s="20">
        <f t="shared" si="124"/>
        <v>742.9327355095221</v>
      </c>
      <c r="S753" s="20">
        <f t="shared" si="125"/>
        <v>-2.0681689656721574</v>
      </c>
      <c r="T753" s="19">
        <f t="shared" si="126"/>
        <v>387402.53849606664</v>
      </c>
      <c r="U753" s="19">
        <f t="shared" si="128"/>
        <v>545047.51612423081</v>
      </c>
      <c r="V753" s="19">
        <f t="shared" si="129"/>
        <v>-87402.538496065186</v>
      </c>
      <c r="W753" s="14">
        <v>751</v>
      </c>
      <c r="X753" s="15">
        <f t="shared" si="127"/>
        <v>29</v>
      </c>
      <c r="Y753" s="31"/>
    </row>
    <row r="754" spans="14:25" x14ac:dyDescent="0.25">
      <c r="N754" s="19">
        <f t="shared" si="131"/>
        <v>387402.53849606664</v>
      </c>
      <c r="O754" s="19">
        <f>IF(N754&gt;0,N754*Mortgage!$B$4/26,0)</f>
        <v>745.00488172320502</v>
      </c>
      <c r="P754" s="19">
        <f>IF(O754&gt;0,Mortgage!$B$38-O754,0)</f>
        <v>-2.0721462136829132</v>
      </c>
      <c r="Q754" s="20">
        <f>IF(P754&gt;0,IF(Mortgage!$G$2 = "n", 0,Mortgage!$G$4-Mortgage!$B$38),0)</f>
        <v>0</v>
      </c>
      <c r="R754" s="20">
        <f t="shared" si="124"/>
        <v>742.9327355095221</v>
      </c>
      <c r="S754" s="20">
        <f t="shared" si="125"/>
        <v>-2.0721462136829132</v>
      </c>
      <c r="T754" s="19">
        <f t="shared" si="126"/>
        <v>387404.61064228031</v>
      </c>
      <c r="U754" s="19">
        <f t="shared" si="128"/>
        <v>545792.52100595401</v>
      </c>
      <c r="V754" s="19">
        <f t="shared" si="129"/>
        <v>-87404.610642278873</v>
      </c>
      <c r="W754" s="14">
        <v>752</v>
      </c>
      <c r="X754" s="15">
        <f t="shared" si="127"/>
        <v>29</v>
      </c>
      <c r="Y754" s="31"/>
    </row>
    <row r="755" spans="14:25" x14ac:dyDescent="0.25">
      <c r="N755" s="19">
        <f t="shared" si="131"/>
        <v>387404.61064228031</v>
      </c>
      <c r="O755" s="19">
        <f>IF(N755&gt;0,N755*Mortgage!$B$4/26,0)</f>
        <v>745.00886661976983</v>
      </c>
      <c r="P755" s="19">
        <f>IF(O755&gt;0,Mortgage!$B$38-O755,0)</f>
        <v>-2.0761311102477293</v>
      </c>
      <c r="Q755" s="20">
        <f>IF(P755&gt;0,IF(Mortgage!$G$2 = "n", 0,Mortgage!$G$4-Mortgage!$B$38),0)</f>
        <v>0</v>
      </c>
      <c r="R755" s="20">
        <f t="shared" si="124"/>
        <v>742.9327355095221</v>
      </c>
      <c r="S755" s="20">
        <f t="shared" si="125"/>
        <v>-2.0761311102477293</v>
      </c>
      <c r="T755" s="19">
        <f t="shared" si="126"/>
        <v>387406.68677339057</v>
      </c>
      <c r="U755" s="19">
        <f t="shared" si="128"/>
        <v>546537.5298725738</v>
      </c>
      <c r="V755" s="19">
        <f t="shared" si="129"/>
        <v>-87406.686773389127</v>
      </c>
      <c r="W755" s="14">
        <v>753</v>
      </c>
      <c r="X755" s="15">
        <f t="shared" si="127"/>
        <v>29</v>
      </c>
      <c r="Y755" s="31"/>
    </row>
    <row r="756" spans="14:25" x14ac:dyDescent="0.25">
      <c r="N756" s="19">
        <f t="shared" si="131"/>
        <v>387406.68677339057</v>
      </c>
      <c r="O756" s="19">
        <f>IF(N756&gt;0,N756*Mortgage!$B$4/26,0)</f>
        <v>745.01285917959729</v>
      </c>
      <c r="P756" s="19">
        <f>IF(O756&gt;0,Mortgage!$B$38-O756,0)</f>
        <v>-2.0801236700751815</v>
      </c>
      <c r="Q756" s="20">
        <f>IF(P756&gt;0,IF(Mortgage!$G$2 = "n", 0,Mortgage!$G$4-Mortgage!$B$38),0)</f>
        <v>0</v>
      </c>
      <c r="R756" s="20">
        <f t="shared" si="124"/>
        <v>742.9327355095221</v>
      </c>
      <c r="S756" s="20">
        <f t="shared" si="125"/>
        <v>-2.0801236700751815</v>
      </c>
      <c r="T756" s="19">
        <f t="shared" si="126"/>
        <v>387408.76689706062</v>
      </c>
      <c r="U756" s="19">
        <f t="shared" si="128"/>
        <v>547282.54273175343</v>
      </c>
      <c r="V756" s="19">
        <f t="shared" si="129"/>
        <v>-87408.766897059206</v>
      </c>
      <c r="W756" s="14">
        <v>754</v>
      </c>
      <c r="X756" s="15">
        <f t="shared" si="127"/>
        <v>29</v>
      </c>
      <c r="Y756" s="31"/>
    </row>
    <row r="757" spans="14:25" x14ac:dyDescent="0.25">
      <c r="N757" s="19">
        <f t="shared" si="131"/>
        <v>387408.76689706062</v>
      </c>
      <c r="O757" s="19">
        <f>IF(N757&gt;0,N757*Mortgage!$B$4/26,0)</f>
        <v>745.01685941742426</v>
      </c>
      <c r="P757" s="19">
        <f>IF(O757&gt;0,Mortgage!$B$38-O757,0)</f>
        <v>-2.0841239079021534</v>
      </c>
      <c r="Q757" s="20">
        <f>IF(P757&gt;0,IF(Mortgage!$G$2 = "n", 0,Mortgage!$G$4-Mortgage!$B$38),0)</f>
        <v>0</v>
      </c>
      <c r="R757" s="20">
        <f t="shared" si="124"/>
        <v>742.9327355095221</v>
      </c>
      <c r="S757" s="20">
        <f t="shared" si="125"/>
        <v>-2.0841239079021534</v>
      </c>
      <c r="T757" s="19">
        <f t="shared" si="126"/>
        <v>387410.85102096852</v>
      </c>
      <c r="U757" s="19">
        <f t="shared" si="128"/>
        <v>548027.55959117087</v>
      </c>
      <c r="V757" s="19">
        <f t="shared" si="129"/>
        <v>-87410.851020967108</v>
      </c>
      <c r="W757" s="14">
        <v>755</v>
      </c>
      <c r="X757" s="15">
        <f t="shared" si="127"/>
        <v>30</v>
      </c>
      <c r="Y757" s="30"/>
    </row>
    <row r="758" spans="14:25" x14ac:dyDescent="0.25">
      <c r="N758" s="19">
        <f t="shared" si="131"/>
        <v>387410.85102096852</v>
      </c>
      <c r="O758" s="19">
        <f>IF(N758&gt;0,N758*Mortgage!$B$4/26,0)</f>
        <v>745.0208673480164</v>
      </c>
      <c r="P758" s="19">
        <f>IF(O758&gt;0,Mortgage!$B$38-O758,0)</f>
        <v>-2.0881318384942915</v>
      </c>
      <c r="Q758" s="20">
        <f>IF(P758&gt;0,IF(Mortgage!$G$2 = "n", 0,Mortgage!$G$4-Mortgage!$B$38),0)</f>
        <v>0</v>
      </c>
      <c r="R758" s="20">
        <f t="shared" si="124"/>
        <v>742.9327355095221</v>
      </c>
      <c r="S758" s="20">
        <f t="shared" si="125"/>
        <v>-2.0881318384942915</v>
      </c>
      <c r="T758" s="19">
        <f t="shared" si="126"/>
        <v>387412.939152807</v>
      </c>
      <c r="U758" s="19">
        <f t="shared" si="128"/>
        <v>548772.58045851893</v>
      </c>
      <c r="V758" s="19">
        <f t="shared" si="129"/>
        <v>-87412.9391528056</v>
      </c>
      <c r="W758" s="14">
        <v>756</v>
      </c>
      <c r="X758" s="15">
        <f t="shared" si="127"/>
        <v>30</v>
      </c>
      <c r="Y758" s="30"/>
    </row>
    <row r="759" spans="14:25" x14ac:dyDescent="0.25">
      <c r="N759" s="19">
        <f t="shared" si="131"/>
        <v>387412.939152807</v>
      </c>
      <c r="O759" s="19">
        <f>IF(N759&gt;0,N759*Mortgage!$B$4/26,0)</f>
        <v>745.02488298616731</v>
      </c>
      <c r="P759" s="19">
        <f>IF(O759&gt;0,Mortgage!$B$38-O759,0)</f>
        <v>-2.0921474766452093</v>
      </c>
      <c r="Q759" s="20">
        <f>IF(P759&gt;0,IF(Mortgage!$G$2 = "n", 0,Mortgage!$G$4-Mortgage!$B$38),0)</f>
        <v>0</v>
      </c>
      <c r="R759" s="20">
        <f t="shared" si="124"/>
        <v>742.9327355095221</v>
      </c>
      <c r="S759" s="20">
        <f t="shared" si="125"/>
        <v>-2.0921474766452093</v>
      </c>
      <c r="T759" s="19">
        <f t="shared" si="126"/>
        <v>387415.03130028362</v>
      </c>
      <c r="U759" s="19">
        <f t="shared" si="128"/>
        <v>549517.60534150514</v>
      </c>
      <c r="V759" s="19">
        <f t="shared" si="129"/>
        <v>-87415.031300282251</v>
      </c>
      <c r="W759" s="14">
        <v>757</v>
      </c>
      <c r="X759" s="15">
        <f t="shared" si="127"/>
        <v>30</v>
      </c>
      <c r="Y759" s="30"/>
    </row>
    <row r="760" spans="14:25" x14ac:dyDescent="0.25">
      <c r="N760" s="19">
        <f t="shared" si="131"/>
        <v>387415.03130028362</v>
      </c>
      <c r="O760" s="19">
        <f>IF(N760&gt;0,N760*Mortgage!$B$4/26,0)</f>
        <v>745.02890634669939</v>
      </c>
      <c r="P760" s="19">
        <f>IF(O760&gt;0,Mortgage!$B$38-O760,0)</f>
        <v>-2.0961708371772829</v>
      </c>
      <c r="Q760" s="20">
        <f>IF(P760&gt;0,IF(Mortgage!$G$2 = "n", 0,Mortgage!$G$4-Mortgage!$B$38),0)</f>
        <v>0</v>
      </c>
      <c r="R760" s="20">
        <f t="shared" si="124"/>
        <v>742.9327355095221</v>
      </c>
      <c r="S760" s="20">
        <f t="shared" si="125"/>
        <v>-2.0961708371772829</v>
      </c>
      <c r="T760" s="19">
        <f t="shared" si="126"/>
        <v>387417.1274711208</v>
      </c>
      <c r="U760" s="19">
        <f t="shared" si="128"/>
        <v>550262.63424785179</v>
      </c>
      <c r="V760" s="19">
        <f t="shared" si="129"/>
        <v>-87417.127471119427</v>
      </c>
      <c r="W760" s="14">
        <v>758</v>
      </c>
      <c r="X760" s="15">
        <f t="shared" si="127"/>
        <v>30</v>
      </c>
      <c r="Y760" s="30"/>
    </row>
    <row r="761" spans="14:25" x14ac:dyDescent="0.25">
      <c r="N761" s="19">
        <f t="shared" si="131"/>
        <v>387417.1274711208</v>
      </c>
      <c r="O761" s="19">
        <f>IF(N761&gt;0,N761*Mortgage!$B$4/26,0)</f>
        <v>745.03293744446319</v>
      </c>
      <c r="P761" s="19">
        <f>IF(O761&gt;0,Mortgage!$B$38-O761,0)</f>
        <v>-2.100201934941083</v>
      </c>
      <c r="Q761" s="20">
        <f>IF(P761&gt;0,IF(Mortgage!$G$2 = "n", 0,Mortgage!$G$4-Mortgage!$B$38),0)</f>
        <v>0</v>
      </c>
      <c r="R761" s="20">
        <f t="shared" si="124"/>
        <v>742.9327355095221</v>
      </c>
      <c r="S761" s="20">
        <f t="shared" si="125"/>
        <v>-2.100201934941083</v>
      </c>
      <c r="T761" s="19">
        <f t="shared" si="126"/>
        <v>387419.22767305572</v>
      </c>
      <c r="U761" s="19">
        <f t="shared" si="128"/>
        <v>551007.6671852963</v>
      </c>
      <c r="V761" s="19">
        <f t="shared" si="129"/>
        <v>-87419.227673054367</v>
      </c>
      <c r="W761" s="14">
        <v>759</v>
      </c>
      <c r="X761" s="15">
        <f t="shared" si="127"/>
        <v>30</v>
      </c>
      <c r="Y761" s="30"/>
    </row>
    <row r="762" spans="14:25" x14ac:dyDescent="0.25">
      <c r="N762" s="19">
        <f t="shared" si="131"/>
        <v>387419.22767305572</v>
      </c>
      <c r="O762" s="19">
        <f>IF(N762&gt;0,N762*Mortgage!$B$4/26,0)</f>
        <v>745.03697629433793</v>
      </c>
      <c r="P762" s="19">
        <f>IF(O762&gt;0,Mortgage!$B$38-O762,0)</f>
        <v>-2.1042407848158291</v>
      </c>
      <c r="Q762" s="20">
        <f>IF(P762&gt;0,IF(Mortgage!$G$2 = "n", 0,Mortgage!$G$4-Mortgage!$B$38),0)</f>
        <v>0</v>
      </c>
      <c r="R762" s="20">
        <f t="shared" si="124"/>
        <v>742.9327355095221</v>
      </c>
      <c r="S762" s="20">
        <f t="shared" si="125"/>
        <v>-2.1042407848158291</v>
      </c>
      <c r="T762" s="19">
        <f t="shared" si="126"/>
        <v>387421.33191384055</v>
      </c>
      <c r="U762" s="19">
        <f t="shared" si="128"/>
        <v>551752.70416159066</v>
      </c>
      <c r="V762" s="19">
        <f t="shared" si="129"/>
        <v>-87421.331913839182</v>
      </c>
      <c r="W762" s="14">
        <v>760</v>
      </c>
      <c r="X762" s="15">
        <f t="shared" si="127"/>
        <v>30</v>
      </c>
      <c r="Y762" s="30"/>
    </row>
    <row r="763" spans="14:25" x14ac:dyDescent="0.25">
      <c r="N763" s="19">
        <f t="shared" si="131"/>
        <v>387421.33191384055</v>
      </c>
      <c r="O763" s="19">
        <f>IF(N763&gt;0,N763*Mortgage!$B$4/26,0)</f>
        <v>745.04102291123183</v>
      </c>
      <c r="P763" s="19">
        <f>IF(O763&gt;0,Mortgage!$B$38-O763,0)</f>
        <v>-2.1082874017097311</v>
      </c>
      <c r="Q763" s="20">
        <f>IF(P763&gt;0,IF(Mortgage!$G$2 = "n", 0,Mortgage!$G$4-Mortgage!$B$38),0)</f>
        <v>0</v>
      </c>
      <c r="R763" s="20">
        <f t="shared" si="124"/>
        <v>742.9327355095221</v>
      </c>
      <c r="S763" s="20">
        <f t="shared" si="125"/>
        <v>-2.1082874017097311</v>
      </c>
      <c r="T763" s="19">
        <f t="shared" si="126"/>
        <v>387423.44020124228</v>
      </c>
      <c r="U763" s="19">
        <f t="shared" si="128"/>
        <v>552497.74518450187</v>
      </c>
      <c r="V763" s="19">
        <f t="shared" si="129"/>
        <v>-87423.440201240897</v>
      </c>
      <c r="W763" s="14">
        <v>761</v>
      </c>
      <c r="X763" s="15">
        <f t="shared" si="127"/>
        <v>30</v>
      </c>
      <c r="Y763" s="30"/>
    </row>
    <row r="764" spans="14:25" x14ac:dyDescent="0.25">
      <c r="N764" s="19">
        <f t="shared" si="131"/>
        <v>387423.44020124228</v>
      </c>
      <c r="O764" s="19">
        <f>IF(N764&gt;0,N764*Mortgage!$B$4/26,0)</f>
        <v>745.0450773100813</v>
      </c>
      <c r="P764" s="19">
        <f>IF(O764&gt;0,Mortgage!$B$38-O764,0)</f>
        <v>-2.112341800559193</v>
      </c>
      <c r="Q764" s="20">
        <f>IF(P764&gt;0,IF(Mortgage!$G$2 = "n", 0,Mortgage!$G$4-Mortgage!$B$38),0)</f>
        <v>0</v>
      </c>
      <c r="R764" s="20">
        <f t="shared" si="124"/>
        <v>742.9327355095221</v>
      </c>
      <c r="S764" s="20">
        <f t="shared" si="125"/>
        <v>-2.112341800559193</v>
      </c>
      <c r="T764" s="19">
        <f t="shared" si="126"/>
        <v>387425.55254304287</v>
      </c>
      <c r="U764" s="19">
        <f t="shared" si="128"/>
        <v>553242.79026181193</v>
      </c>
      <c r="V764" s="19">
        <f t="shared" si="129"/>
        <v>-87425.552543041456</v>
      </c>
      <c r="W764" s="14">
        <v>762</v>
      </c>
      <c r="X764" s="15">
        <f t="shared" si="127"/>
        <v>30</v>
      </c>
      <c r="Y764" s="30"/>
    </row>
    <row r="765" spans="14:25" x14ac:dyDescent="0.25">
      <c r="N765" s="19">
        <f t="shared" si="131"/>
        <v>387425.55254304287</v>
      </c>
      <c r="O765" s="19">
        <f>IF(N765&gt;0,N765*Mortgage!$B$4/26,0)</f>
        <v>745.04913950585171</v>
      </c>
      <c r="P765" s="19">
        <f>IF(O765&gt;0,Mortgage!$B$38-O765,0)</f>
        <v>-2.1164039963296091</v>
      </c>
      <c r="Q765" s="20">
        <f>IF(P765&gt;0,IF(Mortgage!$G$2 = "n", 0,Mortgage!$G$4-Mortgage!$B$38),0)</f>
        <v>0</v>
      </c>
      <c r="R765" s="20">
        <f t="shared" si="124"/>
        <v>742.9327355095221</v>
      </c>
      <c r="S765" s="20">
        <f t="shared" si="125"/>
        <v>-2.1164039963296091</v>
      </c>
      <c r="T765" s="19">
        <f t="shared" si="126"/>
        <v>387427.66894703917</v>
      </c>
      <c r="U765" s="19">
        <f t="shared" si="128"/>
        <v>553987.83940131776</v>
      </c>
      <c r="V765" s="19">
        <f t="shared" si="129"/>
        <v>-87427.66894703779</v>
      </c>
      <c r="W765" s="14">
        <v>763</v>
      </c>
      <c r="X765" s="15">
        <f t="shared" si="127"/>
        <v>30</v>
      </c>
      <c r="Y765" s="30"/>
    </row>
    <row r="766" spans="14:25" x14ac:dyDescent="0.25">
      <c r="N766" s="19">
        <f t="shared" ref="N766:N781" si="132">T765</f>
        <v>387427.66894703917</v>
      </c>
      <c r="O766" s="19">
        <f>IF(N766&gt;0,N766*Mortgage!$B$4/26,0)</f>
        <v>745.0532095135369</v>
      </c>
      <c r="P766" s="19">
        <f>IF(O766&gt;0,Mortgage!$B$38-O766,0)</f>
        <v>-2.1204740040147954</v>
      </c>
      <c r="Q766" s="20">
        <f>IF(P766&gt;0,IF(Mortgage!$G$2 = "n", 0,Mortgage!$G$4-Mortgage!$B$38),0)</f>
        <v>0</v>
      </c>
      <c r="R766" s="20">
        <f t="shared" si="124"/>
        <v>742.9327355095221</v>
      </c>
      <c r="S766" s="20">
        <f t="shared" si="125"/>
        <v>-2.1204740040147954</v>
      </c>
      <c r="T766" s="19">
        <f t="shared" si="126"/>
        <v>387429.78942104318</v>
      </c>
      <c r="U766" s="19">
        <f t="shared" si="128"/>
        <v>554732.8926108313</v>
      </c>
      <c r="V766" s="19">
        <f t="shared" si="129"/>
        <v>-87429.789421041802</v>
      </c>
      <c r="W766" s="14">
        <v>764</v>
      </c>
      <c r="X766" s="15">
        <f t="shared" si="127"/>
        <v>30</v>
      </c>
      <c r="Y766" s="30"/>
    </row>
    <row r="767" spans="14:25" x14ac:dyDescent="0.25">
      <c r="N767" s="19">
        <f t="shared" si="132"/>
        <v>387429.78942104318</v>
      </c>
      <c r="O767" s="19">
        <f>IF(N767&gt;0,N767*Mortgage!$B$4/26,0)</f>
        <v>745.05728734815989</v>
      </c>
      <c r="P767" s="19">
        <f>IF(O767&gt;0,Mortgage!$B$38-O767,0)</f>
        <v>-2.1245518386377853</v>
      </c>
      <c r="Q767" s="20">
        <f>IF(P767&gt;0,IF(Mortgage!$G$2 = "n", 0,Mortgage!$G$4-Mortgage!$B$38),0)</f>
        <v>0</v>
      </c>
      <c r="R767" s="20">
        <f t="shared" si="124"/>
        <v>742.9327355095221</v>
      </c>
      <c r="S767" s="20">
        <f t="shared" si="125"/>
        <v>-2.1245518386377853</v>
      </c>
      <c r="T767" s="19">
        <f t="shared" si="126"/>
        <v>387431.9139728818</v>
      </c>
      <c r="U767" s="19">
        <f t="shared" si="128"/>
        <v>555477.9498981795</v>
      </c>
      <c r="V767" s="19">
        <f t="shared" si="129"/>
        <v>-87431.913972880444</v>
      </c>
      <c r="W767" s="14">
        <v>765</v>
      </c>
      <c r="X767" s="15">
        <f t="shared" si="127"/>
        <v>30</v>
      </c>
      <c r="Y767" s="30"/>
    </row>
    <row r="768" spans="14:25" x14ac:dyDescent="0.25">
      <c r="N768" s="19">
        <f t="shared" si="132"/>
        <v>387431.9139728818</v>
      </c>
      <c r="O768" s="19">
        <f>IF(N768&gt;0,N768*Mortgage!$B$4/26,0)</f>
        <v>745.06137302477271</v>
      </c>
      <c r="P768" s="19">
        <f>IF(O768&gt;0,Mortgage!$B$38-O768,0)</f>
        <v>-2.1286375152506025</v>
      </c>
      <c r="Q768" s="20">
        <f>IF(P768&gt;0,IF(Mortgage!$G$2 = "n", 0,Mortgage!$G$4-Mortgage!$B$38),0)</f>
        <v>0</v>
      </c>
      <c r="R768" s="20">
        <f t="shared" si="124"/>
        <v>742.9327355095221</v>
      </c>
      <c r="S768" s="20">
        <f t="shared" si="125"/>
        <v>-2.1286375152506025</v>
      </c>
      <c r="T768" s="19">
        <f t="shared" si="126"/>
        <v>387434.04261039704</v>
      </c>
      <c r="U768" s="19">
        <f t="shared" si="128"/>
        <v>556223.01127120433</v>
      </c>
      <c r="V768" s="19">
        <f t="shared" si="129"/>
        <v>-87434.0426103957</v>
      </c>
      <c r="W768" s="14">
        <v>766</v>
      </c>
      <c r="X768" s="15">
        <f t="shared" si="127"/>
        <v>30</v>
      </c>
      <c r="Y768" s="30"/>
    </row>
    <row r="769" spans="14:25" x14ac:dyDescent="0.25">
      <c r="N769" s="19">
        <f t="shared" si="132"/>
        <v>387434.04261039704</v>
      </c>
      <c r="O769" s="19">
        <f>IF(N769&gt;0,N769*Mortgage!$B$4/26,0)</f>
        <v>745.06546655845591</v>
      </c>
      <c r="P769" s="19">
        <f>IF(O769&gt;0,Mortgage!$B$38-O769,0)</f>
        <v>-2.1327310489338061</v>
      </c>
      <c r="Q769" s="20">
        <f>IF(P769&gt;0,IF(Mortgage!$G$2 = "n", 0,Mortgage!$G$4-Mortgage!$B$38),0)</f>
        <v>0</v>
      </c>
      <c r="R769" s="20">
        <f t="shared" si="124"/>
        <v>742.9327355095221</v>
      </c>
      <c r="S769" s="20">
        <f t="shared" si="125"/>
        <v>-2.1327310489338061</v>
      </c>
      <c r="T769" s="19">
        <f t="shared" si="126"/>
        <v>387436.17534144595</v>
      </c>
      <c r="U769" s="19">
        <f t="shared" si="128"/>
        <v>556968.07673776278</v>
      </c>
      <c r="V769" s="19">
        <f t="shared" si="129"/>
        <v>-87436.175341444628</v>
      </c>
      <c r="W769" s="14">
        <v>767</v>
      </c>
      <c r="X769" s="15">
        <f t="shared" si="127"/>
        <v>30</v>
      </c>
      <c r="Y769" s="30"/>
    </row>
    <row r="770" spans="14:25" x14ac:dyDescent="0.25">
      <c r="N770" s="19">
        <f t="shared" si="132"/>
        <v>387436.17534144595</v>
      </c>
      <c r="O770" s="19">
        <f>IF(N770&gt;0,N770*Mortgage!$B$4/26,0)</f>
        <v>745.06956796431928</v>
      </c>
      <c r="P770" s="19">
        <f>IF(O770&gt;0,Mortgage!$B$38-O770,0)</f>
        <v>-2.1368324547971724</v>
      </c>
      <c r="Q770" s="20">
        <f>IF(P770&gt;0,IF(Mortgage!$G$2 = "n", 0,Mortgage!$G$4-Mortgage!$B$38),0)</f>
        <v>0</v>
      </c>
      <c r="R770" s="20">
        <f t="shared" si="124"/>
        <v>742.9327355095221</v>
      </c>
      <c r="S770" s="20">
        <f t="shared" si="125"/>
        <v>-2.1368324547971724</v>
      </c>
      <c r="T770" s="19">
        <f t="shared" si="126"/>
        <v>387438.31217390078</v>
      </c>
      <c r="U770" s="19">
        <f t="shared" si="128"/>
        <v>557713.14630572707</v>
      </c>
      <c r="V770" s="19">
        <f t="shared" si="129"/>
        <v>-87438.312173899423</v>
      </c>
      <c r="W770" s="14">
        <v>768</v>
      </c>
      <c r="X770" s="15">
        <f t="shared" si="127"/>
        <v>30</v>
      </c>
      <c r="Y770" s="31"/>
    </row>
    <row r="771" spans="14:25" x14ac:dyDescent="0.25">
      <c r="N771" s="19">
        <f t="shared" si="132"/>
        <v>387438.31217390078</v>
      </c>
      <c r="O771" s="19">
        <f>IF(N771&gt;0,N771*Mortgage!$B$4/26,0)</f>
        <v>745.07367725750146</v>
      </c>
      <c r="P771" s="19">
        <f>IF(O771&gt;0,Mortgage!$B$38-O771,0)</f>
        <v>-2.1409417479793547</v>
      </c>
      <c r="Q771" s="20">
        <f>IF(P771&gt;0,IF(Mortgage!$G$2 = "n", 0,Mortgage!$G$4-Mortgage!$B$38),0)</f>
        <v>0</v>
      </c>
      <c r="R771" s="20">
        <f t="shared" si="124"/>
        <v>742.9327355095221</v>
      </c>
      <c r="S771" s="20">
        <f t="shared" si="125"/>
        <v>-2.1409417479793547</v>
      </c>
      <c r="T771" s="19">
        <f t="shared" si="126"/>
        <v>387440.45311564876</v>
      </c>
      <c r="U771" s="19">
        <f t="shared" si="128"/>
        <v>558458.21998298459</v>
      </c>
      <c r="V771" s="19">
        <f t="shared" si="129"/>
        <v>-87440.453115647397</v>
      </c>
      <c r="W771" s="14">
        <v>769</v>
      </c>
      <c r="X771" s="15">
        <f t="shared" si="127"/>
        <v>30</v>
      </c>
      <c r="Y771" s="31"/>
    </row>
    <row r="772" spans="14:25" x14ac:dyDescent="0.25">
      <c r="N772" s="19">
        <f t="shared" si="132"/>
        <v>387440.45311564876</v>
      </c>
      <c r="O772" s="19">
        <f>IF(N772&gt;0,N772*Mortgage!$B$4/26,0)</f>
        <v>745.07779445317078</v>
      </c>
      <c r="P772" s="19">
        <f>IF(O772&gt;0,Mortgage!$B$38-O772,0)</f>
        <v>-2.145058943648678</v>
      </c>
      <c r="Q772" s="20">
        <f>IF(P772&gt;0,IF(Mortgage!$G$2 = "n", 0,Mortgage!$G$4-Mortgage!$B$38),0)</f>
        <v>0</v>
      </c>
      <c r="R772" s="20">
        <f t="shared" ref="R772:R782" si="133">O772+P772+Q772</f>
        <v>742.9327355095221</v>
      </c>
      <c r="S772" s="20">
        <f t="shared" ref="S772:S782" si="134">P772+Q772</f>
        <v>-2.145058943648678</v>
      </c>
      <c r="T772" s="19">
        <f t="shared" ref="T772:T782" si="135">IF(N772&gt;0,N772-P772-Q772,0)</f>
        <v>387442.59817459242</v>
      </c>
      <c r="U772" s="19">
        <f t="shared" si="128"/>
        <v>559203.29777743772</v>
      </c>
      <c r="V772" s="19">
        <f t="shared" si="129"/>
        <v>-87442.598174591039</v>
      </c>
      <c r="W772" s="14">
        <v>770</v>
      </c>
      <c r="X772" s="15">
        <f t="shared" ref="X772:X782" si="136">ROUNDUP((W772/26),0)</f>
        <v>30</v>
      </c>
      <c r="Y772" s="31"/>
    </row>
    <row r="773" spans="14:25" x14ac:dyDescent="0.25">
      <c r="N773" s="19">
        <f t="shared" si="132"/>
        <v>387442.59817459242</v>
      </c>
      <c r="O773" s="19">
        <f>IF(N773&gt;0,N773*Mortgage!$B$4/26,0)</f>
        <v>745.08191956652388</v>
      </c>
      <c r="P773" s="19">
        <f>IF(O773&gt;0,Mortgage!$B$38-O773,0)</f>
        <v>-2.1491840570017757</v>
      </c>
      <c r="Q773" s="20">
        <f>IF(P773&gt;0,IF(Mortgage!$G$2 = "n", 0,Mortgage!$G$4-Mortgage!$B$38),0)</f>
        <v>0</v>
      </c>
      <c r="R773" s="20">
        <f t="shared" si="133"/>
        <v>742.9327355095221</v>
      </c>
      <c r="S773" s="20">
        <f t="shared" si="134"/>
        <v>-2.1491840570017757</v>
      </c>
      <c r="T773" s="19">
        <f t="shared" si="135"/>
        <v>387444.74735864945</v>
      </c>
      <c r="U773" s="19">
        <f t="shared" ref="U773:U782" si="137">IF(N773&gt;0,U772+O773,0)</f>
        <v>559948.37969700422</v>
      </c>
      <c r="V773" s="19">
        <f t="shared" ref="V773:V782" si="138">IF(O773&gt;0,V772+S773,0)</f>
        <v>-87444.747358648048</v>
      </c>
      <c r="W773" s="14">
        <v>771</v>
      </c>
      <c r="X773" s="15">
        <f t="shared" si="136"/>
        <v>30</v>
      </c>
      <c r="Y773" s="31"/>
    </row>
    <row r="774" spans="14:25" x14ac:dyDescent="0.25">
      <c r="N774" s="19">
        <f t="shared" si="132"/>
        <v>387444.74735864945</v>
      </c>
      <c r="O774" s="19">
        <f>IF(N774&gt;0,N774*Mortgage!$B$4/26,0)</f>
        <v>745.0860526127874</v>
      </c>
      <c r="P774" s="19">
        <f>IF(O774&gt;0,Mortgage!$B$38-O774,0)</f>
        <v>-2.1533171032652945</v>
      </c>
      <c r="Q774" s="20">
        <f>IF(P774&gt;0,IF(Mortgage!$G$2 = "n", 0,Mortgage!$G$4-Mortgage!$B$38),0)</f>
        <v>0</v>
      </c>
      <c r="R774" s="20">
        <f t="shared" si="133"/>
        <v>742.9327355095221</v>
      </c>
      <c r="S774" s="20">
        <f t="shared" si="134"/>
        <v>-2.1533171032652945</v>
      </c>
      <c r="T774" s="19">
        <f t="shared" si="135"/>
        <v>387446.90067575272</v>
      </c>
      <c r="U774" s="19">
        <f t="shared" si="137"/>
        <v>560693.46574961697</v>
      </c>
      <c r="V774" s="19">
        <f t="shared" si="138"/>
        <v>-87446.900675751313</v>
      </c>
      <c r="W774" s="14">
        <v>772</v>
      </c>
      <c r="X774" s="15">
        <f t="shared" si="136"/>
        <v>30</v>
      </c>
      <c r="Y774" s="31"/>
    </row>
    <row r="775" spans="14:25" x14ac:dyDescent="0.25">
      <c r="N775" s="19">
        <f t="shared" si="132"/>
        <v>387446.90067575272</v>
      </c>
      <c r="O775" s="19">
        <f>IF(N775&gt;0,N775*Mortgage!$B$4/26,0)</f>
        <v>745.09019360721686</v>
      </c>
      <c r="P775" s="19">
        <f>IF(O775&gt;0,Mortgage!$B$38-O775,0)</f>
        <v>-2.1574580976947573</v>
      </c>
      <c r="Q775" s="20">
        <f>IF(P775&gt;0,IF(Mortgage!$G$2 = "n", 0,Mortgage!$G$4-Mortgage!$B$38),0)</f>
        <v>0</v>
      </c>
      <c r="R775" s="20">
        <f t="shared" si="133"/>
        <v>742.9327355095221</v>
      </c>
      <c r="S775" s="20">
        <f t="shared" si="134"/>
        <v>-2.1574580976947573</v>
      </c>
      <c r="T775" s="19">
        <f t="shared" si="135"/>
        <v>387449.0581338504</v>
      </c>
      <c r="U775" s="19">
        <f t="shared" si="137"/>
        <v>561438.55594322423</v>
      </c>
      <c r="V775" s="19">
        <f t="shared" si="138"/>
        <v>-87449.058133849001</v>
      </c>
      <c r="W775" s="14">
        <v>773</v>
      </c>
      <c r="X775" s="15">
        <f t="shared" si="136"/>
        <v>30</v>
      </c>
      <c r="Y775" s="31"/>
    </row>
    <row r="776" spans="14:25" x14ac:dyDescent="0.25">
      <c r="N776" s="19">
        <f t="shared" si="132"/>
        <v>387449.0581338504</v>
      </c>
      <c r="O776" s="19">
        <f>IF(N776&gt;0,N776*Mortgage!$B$4/26,0)</f>
        <v>745.09434256509689</v>
      </c>
      <c r="P776" s="19">
        <f>IF(O776&gt;0,Mortgage!$B$38-O776,0)</f>
        <v>-2.161607055574791</v>
      </c>
      <c r="Q776" s="20">
        <f>IF(P776&gt;0,IF(Mortgage!$G$2 = "n", 0,Mortgage!$G$4-Mortgage!$B$38),0)</f>
        <v>0</v>
      </c>
      <c r="R776" s="20">
        <f t="shared" si="133"/>
        <v>742.9327355095221</v>
      </c>
      <c r="S776" s="20">
        <f t="shared" si="134"/>
        <v>-2.161607055574791</v>
      </c>
      <c r="T776" s="19">
        <f t="shared" si="135"/>
        <v>387451.21974090597</v>
      </c>
      <c r="U776" s="19">
        <f t="shared" si="137"/>
        <v>562183.65028578928</v>
      </c>
      <c r="V776" s="19">
        <f t="shared" si="138"/>
        <v>-87451.219740904577</v>
      </c>
      <c r="W776" s="14">
        <v>774</v>
      </c>
      <c r="X776" s="15">
        <f t="shared" si="136"/>
        <v>30</v>
      </c>
      <c r="Y776" s="31"/>
    </row>
    <row r="777" spans="14:25" x14ac:dyDescent="0.25">
      <c r="N777" s="19">
        <f t="shared" si="132"/>
        <v>387451.21974090597</v>
      </c>
      <c r="O777" s="19">
        <f>IF(N777&gt;0,N777*Mortgage!$B$4/26,0)</f>
        <v>745.09849950174237</v>
      </c>
      <c r="P777" s="19">
        <f>IF(O777&gt;0,Mortgage!$B$38-O777,0)</f>
        <v>-2.1657639922202634</v>
      </c>
      <c r="Q777" s="20">
        <f>IF(P777&gt;0,IF(Mortgage!$G$2 = "n", 0,Mortgage!$G$4-Mortgage!$B$38),0)</f>
        <v>0</v>
      </c>
      <c r="R777" s="20">
        <f t="shared" si="133"/>
        <v>742.9327355095221</v>
      </c>
      <c r="S777" s="20">
        <f t="shared" si="134"/>
        <v>-2.1657639922202634</v>
      </c>
      <c r="T777" s="19">
        <f t="shared" si="135"/>
        <v>387453.38550489821</v>
      </c>
      <c r="U777" s="19">
        <f t="shared" si="137"/>
        <v>562928.74878529098</v>
      </c>
      <c r="V777" s="19">
        <f t="shared" si="138"/>
        <v>-87453.385504896796</v>
      </c>
      <c r="W777" s="14">
        <v>775</v>
      </c>
      <c r="X777" s="15">
        <f t="shared" si="136"/>
        <v>30</v>
      </c>
      <c r="Y777" s="31"/>
    </row>
    <row r="778" spans="14:25" x14ac:dyDescent="0.25">
      <c r="N778" s="19">
        <f t="shared" si="132"/>
        <v>387453.38550489821</v>
      </c>
      <c r="O778" s="19">
        <f>IF(N778&gt;0,N778*Mortgage!$B$4/26,0)</f>
        <v>745.10266443249668</v>
      </c>
      <c r="P778" s="19">
        <f>IF(O778&gt;0,Mortgage!$B$38-O778,0)</f>
        <v>-2.1699289229745773</v>
      </c>
      <c r="Q778" s="20">
        <f>IF(P778&gt;0,IF(Mortgage!$G$2 = "n", 0,Mortgage!$G$4-Mortgage!$B$38),0)</f>
        <v>0</v>
      </c>
      <c r="R778" s="20">
        <f t="shared" si="133"/>
        <v>742.9327355095221</v>
      </c>
      <c r="S778" s="20">
        <f t="shared" si="134"/>
        <v>-2.1699289229745773</v>
      </c>
      <c r="T778" s="19">
        <f t="shared" si="135"/>
        <v>387455.55543382117</v>
      </c>
      <c r="U778" s="19">
        <f t="shared" si="137"/>
        <v>563673.85144972347</v>
      </c>
      <c r="V778" s="19">
        <f t="shared" si="138"/>
        <v>-87455.555433819769</v>
      </c>
      <c r="W778" s="14">
        <v>776</v>
      </c>
      <c r="X778" s="15">
        <f t="shared" si="136"/>
        <v>30</v>
      </c>
      <c r="Y778" s="31"/>
    </row>
    <row r="779" spans="14:25" x14ac:dyDescent="0.25">
      <c r="N779" s="19">
        <f t="shared" si="132"/>
        <v>387455.55543382117</v>
      </c>
      <c r="O779" s="19">
        <f>IF(N779&gt;0,N779*Mortgage!$B$4/26,0)</f>
        <v>745.10683737273314</v>
      </c>
      <c r="P779" s="19">
        <f>IF(O779&gt;0,Mortgage!$B$38-O779,0)</f>
        <v>-2.1741018632110354</v>
      </c>
      <c r="Q779" s="20">
        <f>IF(P779&gt;0,IF(Mortgage!$G$2 = "n", 0,Mortgage!$G$4-Mortgage!$B$38),0)</f>
        <v>0</v>
      </c>
      <c r="R779" s="20">
        <f t="shared" si="133"/>
        <v>742.9327355095221</v>
      </c>
      <c r="S779" s="20">
        <f t="shared" si="134"/>
        <v>-2.1741018632110354</v>
      </c>
      <c r="T779" s="19">
        <f t="shared" si="135"/>
        <v>387457.7295356844</v>
      </c>
      <c r="U779" s="19">
        <f t="shared" si="137"/>
        <v>564418.95828709623</v>
      </c>
      <c r="V779" s="19">
        <f t="shared" si="138"/>
        <v>-87457.729535682985</v>
      </c>
      <c r="W779" s="14">
        <v>777</v>
      </c>
      <c r="X779" s="15">
        <f t="shared" si="136"/>
        <v>30</v>
      </c>
      <c r="Y779" s="31"/>
    </row>
    <row r="780" spans="14:25" x14ac:dyDescent="0.25">
      <c r="N780" s="19">
        <f t="shared" si="132"/>
        <v>387457.7295356844</v>
      </c>
      <c r="O780" s="19">
        <f>IF(N780&gt;0,N780*Mortgage!$B$4/26,0)</f>
        <v>745.1110183378546</v>
      </c>
      <c r="P780" s="19">
        <f>IF(O780&gt;0,Mortgage!$B$38-O780,0)</f>
        <v>-2.1782828283324989</v>
      </c>
      <c r="Q780" s="20">
        <f>IF(P780&gt;0,IF(Mortgage!$G$2 = "n", 0,Mortgage!$G$4-Mortgage!$B$38),0)</f>
        <v>0</v>
      </c>
      <c r="R780" s="20">
        <f t="shared" si="133"/>
        <v>742.9327355095221</v>
      </c>
      <c r="S780" s="20">
        <f t="shared" si="134"/>
        <v>-2.1782828283324989</v>
      </c>
      <c r="T780" s="19">
        <f t="shared" si="135"/>
        <v>387459.90781851276</v>
      </c>
      <c r="U780" s="19">
        <f t="shared" si="137"/>
        <v>565164.06930543412</v>
      </c>
      <c r="V780" s="19">
        <f t="shared" si="138"/>
        <v>-87459.907818511318</v>
      </c>
      <c r="W780" s="14">
        <v>778</v>
      </c>
      <c r="X780" s="15">
        <f t="shared" si="136"/>
        <v>30</v>
      </c>
      <c r="Y780" s="31"/>
    </row>
    <row r="781" spans="14:25" x14ac:dyDescent="0.25">
      <c r="N781" s="19">
        <f t="shared" si="132"/>
        <v>387459.90781851276</v>
      </c>
      <c r="O781" s="19">
        <f>IF(N781&gt;0,N781*Mortgage!$B$4/26,0)</f>
        <v>745.11520734329383</v>
      </c>
      <c r="P781" s="19">
        <f>IF(O781&gt;0,Mortgage!$B$38-O781,0)</f>
        <v>-2.1824718337717286</v>
      </c>
      <c r="Q781" s="20">
        <f>IF(P781&gt;0,IF(Mortgage!$G$2 = "n", 0,Mortgage!$G$4-Mortgage!$B$38),0)</f>
        <v>0</v>
      </c>
      <c r="R781" s="20">
        <f t="shared" si="133"/>
        <v>742.9327355095221</v>
      </c>
      <c r="S781" s="20">
        <f t="shared" si="134"/>
        <v>-2.1824718337717286</v>
      </c>
      <c r="T781" s="19">
        <f t="shared" si="135"/>
        <v>387462.09029034653</v>
      </c>
      <c r="U781" s="19">
        <f t="shared" si="137"/>
        <v>565909.18451277737</v>
      </c>
      <c r="V781" s="19">
        <f t="shared" si="138"/>
        <v>-87462.090290345091</v>
      </c>
      <c r="W781" s="14">
        <v>779</v>
      </c>
      <c r="X781" s="15">
        <f t="shared" si="136"/>
        <v>30</v>
      </c>
      <c r="Y781" s="31"/>
    </row>
    <row r="782" spans="14:25" x14ac:dyDescent="0.25">
      <c r="N782" s="19">
        <f t="shared" ref="N782" si="139">T781</f>
        <v>387462.09029034653</v>
      </c>
      <c r="O782" s="19">
        <f>IF(N782&gt;0,N782*Mortgage!$B$4/26,0)</f>
        <v>745.11940440451258</v>
      </c>
      <c r="P782" s="19">
        <f>IF(O782&gt;0,Mortgage!$B$38-O782,0)</f>
        <v>-2.1866688949904756</v>
      </c>
      <c r="Q782" s="20">
        <f>IF(P782&gt;0,IF(Mortgage!$G$2 = "n", 0,Mortgage!$G$4-Mortgage!$B$38),0)</f>
        <v>0</v>
      </c>
      <c r="R782" s="20">
        <f t="shared" si="133"/>
        <v>742.9327355095221</v>
      </c>
      <c r="S782" s="20">
        <f t="shared" si="134"/>
        <v>-2.1866688949904756</v>
      </c>
      <c r="T782" s="19">
        <f t="shared" si="135"/>
        <v>387464.27695924154</v>
      </c>
      <c r="U782" s="19">
        <f t="shared" si="137"/>
        <v>566654.30391718191</v>
      </c>
      <c r="V782" s="19">
        <f t="shared" si="138"/>
        <v>-87464.276959240087</v>
      </c>
      <c r="W782" s="14">
        <v>780</v>
      </c>
      <c r="X782" s="15">
        <f t="shared" si="136"/>
        <v>30</v>
      </c>
      <c r="Y782" s="31"/>
    </row>
    <row r="783" spans="14:25" x14ac:dyDescent="0.25">
      <c r="N783" s="19"/>
      <c r="O783" s="19"/>
      <c r="P783" s="19"/>
      <c r="Q783" s="20"/>
      <c r="R783" s="20"/>
      <c r="S783" s="20"/>
      <c r="T783" s="19"/>
      <c r="U783" s="19"/>
      <c r="V783" s="19"/>
      <c r="W783" s="14"/>
      <c r="X783" s="15"/>
    </row>
  </sheetData>
  <mergeCells count="1">
    <mergeCell ref="A1:G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Mortgage</vt:lpstr>
      <vt:lpstr>Amortization</vt:lpstr>
      <vt:lpstr>extra</vt:lpstr>
      <vt:lpstr>paymentF</vt:lpstr>
      <vt:lpstr>pmtF</vt:lpstr>
      <vt:lpstr>pmtM</vt:lpstr>
      <vt:lpstr>principle</vt:lpstr>
      <vt:lpstr>rate</vt:lpstr>
      <vt:lpstr>term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Jamieson</dc:creator>
  <cp:lastModifiedBy>Katherine Mulder</cp:lastModifiedBy>
  <dcterms:created xsi:type="dcterms:W3CDTF">2005-05-18T07:30:27Z</dcterms:created>
  <dcterms:modified xsi:type="dcterms:W3CDTF">2024-05-14T10:03:08Z</dcterms:modified>
</cp:coreProperties>
</file>