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1\PTY4614-002D\"/>
    </mc:Choice>
  </mc:AlternateContent>
  <xr:revisionPtr revIDLastSave="0" documentId="13_ncr:1_{8EF6F635-536F-4EE0-B7AD-C6513479BB5C}"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43" i="1" l="1"/>
  <c r="E43" i="1" s="1"/>
  <c r="D42" i="1"/>
  <c r="E42" i="1" s="1"/>
  <c r="D41" i="1"/>
  <c r="E41" i="1" s="1"/>
  <c r="D30" i="1"/>
  <c r="E30" i="1" s="1"/>
  <c r="D31" i="1"/>
  <c r="E31" i="1" s="1"/>
  <c r="D29" i="1"/>
  <c r="E29" i="1" s="1"/>
  <c r="D12" i="1"/>
  <c r="E12" i="1" s="1"/>
  <c r="D13" i="1"/>
  <c r="E13" i="1" s="1"/>
  <c r="D14" i="1"/>
  <c r="E14" i="1" s="1"/>
  <c r="D15" i="1"/>
  <c r="E15" i="1" s="1"/>
  <c r="D16" i="1"/>
  <c r="E16" i="1" s="1"/>
  <c r="D17" i="1"/>
  <c r="E17" i="1" s="1"/>
  <c r="D18" i="1"/>
  <c r="E18" i="1" s="1"/>
  <c r="D19" i="1"/>
  <c r="E19" i="1" s="1"/>
  <c r="D20" i="1"/>
  <c r="E20" i="1" s="1"/>
  <c r="D11" i="1"/>
  <c r="E11" i="1" s="1"/>
  <c r="J43" i="1" l="1"/>
  <c r="K43" i="1" s="1"/>
  <c r="H43" i="1"/>
  <c r="I43" i="1" s="1"/>
  <c r="F43" i="1"/>
  <c r="G43" i="1" s="1"/>
  <c r="J42" i="1"/>
  <c r="K42" i="1" s="1"/>
  <c r="H42" i="1"/>
  <c r="I42" i="1" s="1"/>
  <c r="F42" i="1"/>
  <c r="G42" i="1" s="1"/>
  <c r="J41" i="1"/>
  <c r="K41" i="1" s="1"/>
  <c r="H41" i="1"/>
  <c r="I41" i="1" s="1"/>
  <c r="F41" i="1"/>
  <c r="G41" i="1" s="1"/>
  <c r="F17" i="1"/>
  <c r="G17" i="1" s="1"/>
  <c r="H17" i="1"/>
  <c r="I17" i="1" s="1"/>
  <c r="J17" i="1"/>
  <c r="K17" i="1" s="1"/>
  <c r="F15" i="1"/>
  <c r="G15" i="1" s="1"/>
  <c r="H15" i="1"/>
  <c r="I15" i="1" s="1"/>
  <c r="J15" i="1"/>
  <c r="K15" i="1" s="1"/>
  <c r="F29" i="1"/>
  <c r="G29" i="1" s="1"/>
  <c r="H29" i="1"/>
  <c r="I29" i="1" s="1"/>
  <c r="J29" i="1"/>
  <c r="K29" i="1" s="1"/>
  <c r="F12" i="1"/>
  <c r="G12" i="1" s="1"/>
  <c r="H12" i="1"/>
  <c r="I12" i="1" s="1"/>
  <c r="J12" i="1"/>
  <c r="K12" i="1" s="1"/>
  <c r="J31" i="1"/>
  <c r="K31" i="1" s="1"/>
  <c r="H31" i="1"/>
  <c r="I31" i="1" s="1"/>
  <c r="F31" i="1"/>
  <c r="G31" i="1" s="1"/>
  <c r="C37" i="1"/>
  <c r="B43" i="1"/>
  <c r="B42" i="1"/>
  <c r="B41" i="1"/>
  <c r="B30" i="1"/>
  <c r="B29" i="1"/>
  <c r="B31" i="1"/>
  <c r="J30" i="1"/>
  <c r="K30" i="1" s="1"/>
  <c r="H30" i="1"/>
  <c r="I30" i="1" s="1"/>
  <c r="F30" i="1"/>
  <c r="G30" i="1" s="1"/>
  <c r="B13" i="1"/>
  <c r="B14" i="1"/>
  <c r="B15" i="1"/>
  <c r="B16" i="1"/>
  <c r="B17" i="1"/>
  <c r="B18" i="1"/>
  <c r="B19" i="1"/>
  <c r="B20" i="1"/>
  <c r="B12" i="1"/>
  <c r="B11" i="1"/>
  <c r="E32" i="1" l="1"/>
  <c r="I32" i="1"/>
  <c r="K32" i="1"/>
  <c r="G32" i="1"/>
  <c r="E44" i="1"/>
  <c r="G44" i="1"/>
  <c r="I44" i="1"/>
  <c r="K44" i="1"/>
  <c r="F18" i="1"/>
  <c r="G18" i="1" s="1"/>
  <c r="F19" i="1"/>
  <c r="G19" i="1" s="1"/>
  <c r="C44" i="1" l="1"/>
  <c r="H19" i="1"/>
  <c r="I19" i="1" s="1"/>
  <c r="J19" i="1"/>
  <c r="K19" i="1" s="1"/>
  <c r="F20" i="1"/>
  <c r="G20" i="1" s="1"/>
  <c r="H20" i="1"/>
  <c r="I20" i="1" s="1"/>
  <c r="J20" i="1"/>
  <c r="K20" i="1" s="1"/>
  <c r="C25" i="1"/>
  <c r="J18" i="1"/>
  <c r="K18" i="1" s="1"/>
  <c r="H18" i="1"/>
  <c r="I18" i="1" s="1"/>
  <c r="J16" i="1"/>
  <c r="K16" i="1" s="1"/>
  <c r="H16" i="1"/>
  <c r="I16" i="1" s="1"/>
  <c r="F16" i="1"/>
  <c r="G16" i="1" s="1"/>
  <c r="J14" i="1"/>
  <c r="K14" i="1" s="1"/>
  <c r="H14" i="1"/>
  <c r="I14" i="1" s="1"/>
  <c r="F14" i="1"/>
  <c r="G14" i="1" s="1"/>
  <c r="J13" i="1"/>
  <c r="K13" i="1" s="1"/>
  <c r="H13" i="1"/>
  <c r="I13" i="1" s="1"/>
  <c r="F13" i="1"/>
  <c r="G13" i="1" s="1"/>
  <c r="J11" i="1"/>
  <c r="K11" i="1" s="1"/>
  <c r="H11" i="1"/>
  <c r="I11" i="1" s="1"/>
  <c r="F11" i="1"/>
  <c r="G11" i="1" s="1"/>
  <c r="C45" i="1" l="1"/>
  <c r="D5" i="1" s="1"/>
  <c r="E21" i="1"/>
  <c r="G21" i="1"/>
  <c r="I21" i="1"/>
  <c r="C32" i="1" l="1"/>
  <c r="K21" i="1"/>
  <c r="C21" i="1" s="1"/>
  <c r="C22" i="1" s="1"/>
  <c r="C33" i="1" l="1"/>
  <c r="D4" i="1" s="1"/>
  <c r="C4" i="1"/>
  <c r="C5" i="1"/>
  <c r="E5" i="1" s="1"/>
  <c r="E4" i="1" l="1"/>
</calcChain>
</file>

<file path=xl/sharedStrings.xml><?xml version="1.0" encoding="utf-8"?>
<sst xmlns="http://schemas.openxmlformats.org/spreadsheetml/2006/main" count="142" uniqueCount="98">
  <si>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</si>
  <si>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</si>
  <si>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</si>
  <si>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</si>
  <si>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</si>
  <si>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</si>
  <si>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</si>
  <si>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</si>
  <si>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</si>
  <si>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</si>
  <si>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</si>
  <si>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</si>
  <si>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</si>
  <si>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</si>
  <si>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</si>
  <si>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</si>
  <si>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</si>
  <si>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</si>
  <si>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</si>
  <si>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</si>
  <si>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</si>
  <si>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</si>
  <si>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</si>
  <si>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</si>
  <si>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</si>
  <si>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</si>
  <si>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</si>
  <si>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</si>
  <si>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</si>
  <si>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</si>
  <si>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</si>
  <si>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</si>
  <si>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</si>
  <si>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</si>
  <si>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</si>
  <si>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</si>
  <si>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</si>
  <si>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</si>
  <si>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</si>
  <si>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</si>
  <si>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</si>
  <si>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</si>
  <si>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</si>
  <si>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</si>
  <si>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</si>
  <si>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</si>
  <si>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</si>
  <si>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</si>
  <si>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</si>
  <si>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</si>
  <si>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</si>
  <si>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</si>
  <si>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</si>
  <si>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</si>
  <si>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</si>
  <si>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</si>
  <si>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</si>
  <si>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</si>
  <si>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</si>
  <si>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</si>
  <si>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</si>
  <si>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</si>
  <si>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</si>
  <si>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</si>
  <si>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</si>
  <si>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</si>
  <si>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</si>
  <si>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</si>
  <si>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</si>
  <si>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</si>
  <si>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</si>
  <si>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</si>
  <si>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</si>
  <si>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</si>
  <si>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</si>
  <si>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</si>
  <si>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</si>
  <si>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</si>
  <si>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</si>
  <si>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</si>
  <si>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</si>
  <si>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</si>
  <si>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</si>
  <si>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</si>
  <si>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</si>
  <si>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</si>
  <si>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</si>
  <si>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</si>
  <si>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</si>
  <si>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</si>
  <si>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</si>
  <si>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</si>
  <si>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</si>
  <si>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</si>
  <si>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</si>
  <si>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Nota Final</t>
  </si>
  <si>
    <t>ALLISON ARACENA GONZALEZ</t>
  </si>
  <si>
    <t>NATALIA MODESTA JORQUERA ALVAREZ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</si>
</sst>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9" fontId="0" fillId="2" borderId="4" xfId="0" applyNumberFormat="1" applyFill="1" applyBorder="1" applyAlignment="1">
      <alignment horizontal="center" vertical="center" wrapText="1"/>
    </xf>
    <xf numFmtId="164" fontId="0" fillId="3" borderId="3" xfId="0" applyNumberFormat="1" applyFill="1" applyBorder="1" applyAlignment="1" applyProtection="1">
      <alignment horizontal="center"/>
      <protection locked="0"/>
    </xf>
    <xf numFmtId="9" fontId="0" fillId="3" borderId="31" xfId="0" applyNumberFormat="1" applyFill="1" applyBorder="1" applyAlignment="1">
      <alignment horizontal="center"/>
    </xf>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3" xfId="0" applyFont="1" applyBorder="1"/>
    <xf numFmtId="0" fontId="5" fillId="4" borderId="2" xfId="0" applyFont="1" applyFill="1" applyBorder="1" applyAlignment="1">
      <alignment horizontal="center" vertical="center"/>
    </xf>
    <xf numFmtId="0" fontId="2" fillId="0" borderId="13" xfId="0" applyFont="1" applyBorder="1"/>
    <xf numFmtId="0" fontId="3" fillId="5" borderId="2" xfId="0" applyFont="1" applyFill="1" applyBorder="1" applyAlignment="1">
      <alignment horizontal="center" vertical="center" textRotation="255"/>
    </xf>
    <xf numFmtId="0" fontId="2" fillId="0" borderId="32" xfId="0" applyFont="1" applyBorder="1"/>
    <xf numFmtId="0" fontId="0" fillId="3" borderId="2" xfId="0" applyFill="1" applyBorder="1" applyAlignment="1">
      <alignment horizontal="right"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01"/>
  <sheetViews>
    <sheetView tabSelected="1" zoomScale="70" zoomScaleNormal="70" workbookViewId="0">
      <selection activeCell="B1" sqref="B1"/>
    </sheetView>
  </sheetViews>
  <sheetFormatPr baseColWidth="10" defaultColWidth="14.42578125" defaultRowHeight="15" customHeight="1" outlineLevelRow="1" x14ac:dyDescent="0.25"/>
  <cols>
    <col min="1" max="1" width="10.7109375" customWidth="1"/>
    <col min="2" max="2" width="66.85546875" customWidth="1"/>
    <col min="3" max="3" width="23.7109375" customWidth="1"/>
    <col min="4" max="4" width="11.28515625" customWidth="1"/>
    <col min="5" max="5" width="14.5703125" customWidth="1"/>
    <col min="6" max="7" width="11.7109375" customWidth="1"/>
    <col min="8" max="8" width="7.7109375" customWidth="1"/>
    <col min="9" max="9" width="17.7109375" customWidth="1"/>
    <col min="10" max="10" width="7.7109375" customWidth="1"/>
    <col min="11" max="11" width="11.7109375" customWidth="1"/>
    <col min="12" max="24" width="10.7109375" customWidth="1"/>
  </cols>
  <sheetData>
    <row r="2" spans="1:11" x14ac:dyDescent="0.25">
      <c r="C2" s="2">
        <v>0.75</v>
      </c>
      <c r="D2" s="49">
        <v>0.25</v>
      </c>
      <c r="E2" s="51">
        <v>1</v>
      </c>
    </row>
    <row r="3" spans="1:11" x14ac:dyDescent="0.25">
      <c r="B3" s="3" t="s">
        <v>0</v>
      </c>
      <c r="C3" s="4" t="s">
        <v>1</v>
      </c>
      <c r="D3" s="49" t="s">
        <v>2</v>
      </c>
      <c r="E3" s="51" t="s">
        <v>95</v>
      </c>
    </row>
    <row r="4" spans="1:11" x14ac:dyDescent="0.25">
      <c r="A4" s="5">
        <v>1</v>
      </c>
      <c r="B4" s="32" t="s">
        <v>96</v>
      </c>
      <c r="C4" s="6">
        <f>EVALUACION1!$C$22</f>
        <v>6.4</v>
      </c>
      <c r="D4" s="6">
        <f>$C$33</f>
        <v>7</v>
      </c>
      <c r="E4" s="50">
        <f>C4*C$2+D4*D$2</f>
        <v>6.5500000000000007</v>
      </c>
      <c r="G4" s="1"/>
    </row>
    <row r="5" spans="1:11" x14ac:dyDescent="0.25">
      <c r="A5" s="5">
        <v>2</v>
      </c>
      <c r="B5" s="32" t="s">
        <v>97</v>
      </c>
      <c r="C5" s="6">
        <f>EVALUACION1!$C$22</f>
        <v>6.4</v>
      </c>
      <c r="D5" s="6">
        <f>C45</f>
        <v>7</v>
      </c>
      <c r="E5" s="43">
        <f t="shared" ref="E5" si="0">C5*C$2+D5*D$2</f>
        <v>6.5500000000000007</v>
      </c>
      <c r="G5" s="1"/>
    </row>
    <row r="9" spans="1:11" ht="18.75" outlineLevel="1" x14ac:dyDescent="0.25">
      <c r="A9" s="59" t="s">
        <v>3</v>
      </c>
      <c r="B9" s="14"/>
      <c r="C9" s="57" t="s">
        <v>4</v>
      </c>
      <c r="D9" s="52" t="s">
        <v>5</v>
      </c>
      <c r="E9" s="58"/>
      <c r="F9" s="58"/>
      <c r="G9" s="58"/>
      <c r="H9" s="58"/>
      <c r="I9" s="58"/>
      <c r="J9" s="58"/>
      <c r="K9" s="53"/>
    </row>
    <row r="10" spans="1:11" outlineLevel="1" x14ac:dyDescent="0.25">
      <c r="A10" s="55"/>
      <c r="B10" s="24" t="s">
        <v>6</v>
      </c>
      <c r="C10" s="56"/>
      <c r="D10" s="52" t="s">
        <v>7</v>
      </c>
      <c r="E10" s="53"/>
      <c r="F10" s="52" t="s">
        <v>8</v>
      </c>
      <c r="G10" s="53"/>
      <c r="H10" s="52" t="s">
        <v>9</v>
      </c>
      <c r="I10" s="53"/>
      <c r="J10" s="52" t="s">
        <v>10</v>
      </c>
      <c r="K10" s="53"/>
    </row>
    <row r="11" spans="1:11" ht="24" outlineLevel="1" x14ac:dyDescent="0.25">
      <c r="A11" s="60"/>
      <c r="B11" s="35" t="str">
        <f>RUBRICA!A5</f>
        <v>1. Describe brevemente en qué consiste el Proyecto APT, justificando su relevancia para el campo laboral de su carrera.</v>
      </c>
      <c r="C11" s="33" t="s">
        <v>7</v>
      </c>
      <c r="D11" s="16" t="str">
        <f t="shared" ref="D11:D20" si="1">IF($C11=CL,"X","")</f>
        <v>X</v>
      </c>
      <c r="E11" s="16">
        <f>IF(D11="X",100*0.1,"")</f>
        <v>10</v>
      </c>
      <c r="F11" s="16" t="str">
        <f t="shared" ref="F11:F14" si="2">IF($C11=L,"X","")</f>
        <v/>
      </c>
      <c r="G11" s="16" t="str">
        <f>IF(F11="X",60*0.1,"")</f>
        <v/>
      </c>
      <c r="H11" s="16" t="str">
        <f t="shared" ref="H11:H14" si="3">IF($C11=ML,"X","")</f>
        <v/>
      </c>
      <c r="I11" s="16" t="str">
        <f>IF(H11="X",30*0.1,"")</f>
        <v/>
      </c>
      <c r="J11" s="16" t="str">
        <f t="shared" ref="J11:J14" si="4">IF($C11=NL,"X","")</f>
        <v/>
      </c>
      <c r="K11" s="16" t="str">
        <f t="shared" ref="K11:K14" si="5">IF($J11="X",0,"")</f>
        <v/>
      </c>
    </row>
    <row r="12" spans="1:11" ht="26.45" customHeight="1" outlineLevel="1" x14ac:dyDescent="0.25">
      <c r="A12" s="60"/>
      <c r="B12" s="35" t="str">
        <f>RUBRICA!A6</f>
        <v>2. Relaciona el Proyecto APT con las competencias del perfil de egreso de su Plan de Estudio.</v>
      </c>
      <c r="C12" s="33" t="s">
        <v>7</v>
      </c>
      <c r="D12" s="16" t="str">
        <f t="shared" si="1"/>
        <v>X</v>
      </c>
      <c r="E12" s="16">
        <f t="shared" ref="E12:E19" si="6">IF(D12="X",100*0.05,"")</f>
        <v>5</v>
      </c>
      <c r="F12" s="16" t="str">
        <f t="shared" si="2"/>
        <v/>
      </c>
      <c r="G12" s="16" t="str">
        <f t="shared" ref="G12" si="7">IF(F12="X",60*0.05,"")</f>
        <v/>
      </c>
      <c r="H12" s="16" t="str">
        <f t="shared" si="3"/>
        <v/>
      </c>
      <c r="I12" s="16" t="str">
        <f t="shared" ref="I12" si="8">IF(H12="X",30*0.05,"")</f>
        <v/>
      </c>
      <c r="J12" s="16" t="str">
        <f t="shared" si="4"/>
        <v/>
      </c>
      <c r="K12" s="16" t="str">
        <f t="shared" si="5"/>
        <v/>
      </c>
    </row>
    <row r="13" spans="1:11" ht="24" outlineLevel="1" x14ac:dyDescent="0.25">
      <c r="A13" s="60"/>
      <c r="B13" s="35" t="str">
        <f>RUBRICA!A8</f>
        <v xml:space="preserve">4.  Argumenta por qué el proyecto es factible de realizarse en el marco de la asignatura. </v>
      </c>
      <c r="C13" s="33" t="s">
        <v>7</v>
      </c>
      <c r="D13" s="16" t="str">
        <f t="shared" si="1"/>
        <v>X</v>
      </c>
      <c r="E13" s="16">
        <f t="shared" si="6"/>
        <v>5</v>
      </c>
      <c r="F13" s="16" t="str">
        <f t="shared" si="2"/>
        <v/>
      </c>
      <c r="G13" s="16" t="str">
        <f t="shared" ref="G13:G19" si="9">IF(F13="X",60*0.05,"")</f>
        <v/>
      </c>
      <c r="H13" s="16" t="str">
        <f t="shared" si="3"/>
        <v/>
      </c>
      <c r="I13" s="16" t="str">
        <f t="shared" ref="I13:I19" si="10">IF(H13="X",30*0.05,"")</f>
        <v/>
      </c>
      <c r="J13" s="16" t="str">
        <f t="shared" si="4"/>
        <v/>
      </c>
      <c r="K13" s="16" t="str">
        <f t="shared" si="5"/>
        <v/>
      </c>
    </row>
    <row r="14" spans="1:11" ht="24" outlineLevel="1" x14ac:dyDescent="0.25">
      <c r="A14" s="60"/>
      <c r="B14" s="35" t="str">
        <f>RUBRICA!A9</f>
        <v xml:space="preserve">5. Formula objetivos claros, concisos y coherentes con la disciplina y la situación a abordar. </v>
      </c>
      <c r="C14" s="33" t="s">
        <v>8</v>
      </c>
      <c r="D14" s="16" t="str">
        <f t="shared" si="1"/>
        <v/>
      </c>
      <c r="E14" s="16" t="str">
        <f>IF(D14="X",100*0.05,"")</f>
        <v/>
      </c>
      <c r="F14" s="16" t="str">
        <f t="shared" si="2"/>
        <v>X</v>
      </c>
      <c r="G14" s="16">
        <f>IF(F14="X",60*0.05,"")</f>
        <v>3</v>
      </c>
      <c r="H14" s="16" t="str">
        <f t="shared" si="3"/>
        <v/>
      </c>
      <c r="I14" s="16" t="str">
        <f>IF(H14="X",30*0.05,"")</f>
        <v/>
      </c>
      <c r="J14" s="16" t="str">
        <f t="shared" si="4"/>
        <v/>
      </c>
      <c r="K14" s="16" t="str">
        <f t="shared" si="5"/>
        <v/>
      </c>
    </row>
    <row r="15" spans="1:11" ht="24" outlineLevel="1" x14ac:dyDescent="0.25">
      <c r="A15" s="60"/>
      <c r="B15" s="35" t="str">
        <f>RUBRICA!A10</f>
        <v>6. Propone una metodología de trabajo que permite alcanzar los objetivos propuestos y es pertinente con los requerimientos disciplinares.</v>
      </c>
      <c r="C15" s="33" t="s">
        <v>8</v>
      </c>
      <c r="D15" s="16" t="str">
        <f t="shared" si="1"/>
        <v/>
      </c>
      <c r="E15" s="16" t="str">
        <f t="shared" ref="E15:E16" si="11">IF(D15="X",100*0.1,"")</f>
        <v/>
      </c>
      <c r="F15" s="16" t="str">
        <f t="shared" ref="F15:F20" si="12">IF($C15=L,"X","")</f>
        <v>X</v>
      </c>
      <c r="G15" s="16">
        <f t="shared" ref="G15" si="13">IF(F15="X",60*0.1,"")</f>
        <v>6</v>
      </c>
      <c r="H15" s="16" t="str">
        <f t="shared" ref="H15:H20" si="14">IF($C15=ML,"X","")</f>
        <v/>
      </c>
      <c r="I15" s="16" t="str">
        <f t="shared" ref="I15" si="15">IF(H15="X",30*0.1,"")</f>
        <v/>
      </c>
      <c r="J15" s="16" t="str">
        <f t="shared" ref="J15:J20" si="16">IF($C15=NL,"X","")</f>
        <v/>
      </c>
      <c r="K15" s="16" t="str">
        <f t="shared" ref="K15:K20" si="17">IF($J15="X",0,"")</f>
        <v/>
      </c>
    </row>
    <row r="16" spans="1:11" ht="24" outlineLevel="1" x14ac:dyDescent="0.25">
      <c r="A16" s="60"/>
      <c r="B16" s="35" t="str">
        <f>RUBRICA!A11</f>
        <v xml:space="preserve">7. Establece un plan de trabajo para su proyecto APT considerando los recursos, duración, facilitadores y obstaculizadores en el desarrollo de las actividades. </v>
      </c>
      <c r="C16" s="33" t="s">
        <v>7</v>
      </c>
      <c r="D16" s="16" t="str">
        <f t="shared" si="1"/>
        <v>X</v>
      </c>
      <c r="E16" s="16">
        <f t="shared" si="11"/>
        <v>10</v>
      </c>
      <c r="F16" s="16" t="str">
        <f t="shared" si="12"/>
        <v/>
      </c>
      <c r="G16" s="16" t="str">
        <f t="shared" ref="G16" si="18">IF(F16="X",60*0.1,"")</f>
        <v/>
      </c>
      <c r="H16" s="16" t="str">
        <f t="shared" si="14"/>
        <v/>
      </c>
      <c r="I16" s="16" t="str">
        <f t="shared" ref="I16" si="19">IF(H16="X",30*0.1,"")</f>
        <v/>
      </c>
      <c r="J16" s="16" t="str">
        <f t="shared" si="16"/>
        <v/>
      </c>
      <c r="K16" s="16" t="str">
        <f t="shared" si="17"/>
        <v/>
      </c>
    </row>
    <row r="17" spans="1:11" ht="24" outlineLevel="1" x14ac:dyDescent="0.25">
      <c r="A17" s="60"/>
      <c r="B17" s="35" t="str">
        <f>RUBRICA!A12</f>
        <v>8. Determina evidencias, justificando cómo estas dan cuenta del logro de las actividades del Proyecto APT.</v>
      </c>
      <c r="C17" s="33" t="s">
        <v>7</v>
      </c>
      <c r="D17" s="16" t="str">
        <f t="shared" si="1"/>
        <v>X</v>
      </c>
      <c r="E17" s="16">
        <f>IF(D17="X",100*0.05,"")</f>
        <v>5</v>
      </c>
      <c r="F17" s="16" t="str">
        <f t="shared" si="12"/>
        <v/>
      </c>
      <c r="G17" s="16" t="str">
        <f t="shared" ref="G17" si="20">IF(F17="X",60*0.05,"")</f>
        <v/>
      </c>
      <c r="H17" s="16" t="str">
        <f t="shared" si="14"/>
        <v/>
      </c>
      <c r="I17" s="16" t="str">
        <f t="shared" ref="I17" si="21">IF(H17="X",30*0.05,"")</f>
        <v/>
      </c>
      <c r="J17" s="16" t="str">
        <f t="shared" si="16"/>
        <v/>
      </c>
      <c r="K17" s="16" t="str">
        <f t="shared" si="17"/>
        <v/>
      </c>
    </row>
    <row r="18" spans="1:11" ht="24" outlineLevel="1" x14ac:dyDescent="0.25">
      <c r="A18" s="60"/>
      <c r="B18" s="35" t="str">
        <f>RUBRICA!A13</f>
        <v xml:space="preserve">9. Utiliza reglas de redacción, ortografía (literal, puntual, acentual) y las normas para citas y referencias. </v>
      </c>
      <c r="C18" s="33" t="s">
        <v>7</v>
      </c>
      <c r="D18" s="16" t="str">
        <f t="shared" si="1"/>
        <v>X</v>
      </c>
      <c r="E18" s="16">
        <f>IF(D18="X",100*0.05,"")</f>
        <v>5</v>
      </c>
      <c r="F18" s="16" t="str">
        <f t="shared" si="12"/>
        <v/>
      </c>
      <c r="G18" s="16" t="str">
        <f t="shared" si="9"/>
        <v/>
      </c>
      <c r="H18" s="16" t="str">
        <f t="shared" si="14"/>
        <v/>
      </c>
      <c r="I18" s="16" t="str">
        <f t="shared" si="10"/>
        <v/>
      </c>
      <c r="J18" s="16" t="str">
        <f t="shared" si="16"/>
        <v/>
      </c>
      <c r="K18" s="16" t="str">
        <f t="shared" si="17"/>
        <v/>
      </c>
    </row>
    <row r="19" spans="1:11" ht="22.9" customHeight="1" outlineLevel="1" x14ac:dyDescent="0.25">
      <c r="A19" s="60"/>
      <c r="B19" s="35" t="str">
        <f>RUBRICA!A14</f>
        <v>10. Cumple completando el contenido del informe de presentación del proyecto de acuerdo con la plantilla entregada.</v>
      </c>
      <c r="C19" s="33" t="s">
        <v>7</v>
      </c>
      <c r="D19" s="16" t="str">
        <f t="shared" si="1"/>
        <v>X</v>
      </c>
      <c r="E19" s="16">
        <f t="shared" si="6"/>
        <v>5</v>
      </c>
      <c r="F19" s="16" t="str">
        <f t="shared" si="12"/>
        <v/>
      </c>
      <c r="G19" s="16" t="str">
        <f t="shared" si="9"/>
        <v/>
      </c>
      <c r="H19" s="16" t="str">
        <f t="shared" si="14"/>
        <v/>
      </c>
      <c r="I19" s="16" t="str">
        <f t="shared" si="10"/>
        <v/>
      </c>
      <c r="J19" s="16" t="str">
        <f t="shared" si="16"/>
        <v/>
      </c>
      <c r="K19" s="16" t="str">
        <f t="shared" si="17"/>
        <v/>
      </c>
    </row>
    <row r="20" spans="1:11" ht="36" outlineLevel="1" x14ac:dyDescent="0.25">
      <c r="A20" s="60"/>
      <c r="B20" s="35" t="str">
        <f>RUBRICA!A16</f>
        <v>12. Desarrolla un plan de trabajo que permita del logro de los objetivos propuestos del proyecto de 
acuerdo a los tiempos para su desarrollo</v>
      </c>
      <c r="C20" s="33" t="s">
        <v>7</v>
      </c>
      <c r="D20" s="16" t="str">
        <f t="shared" si="1"/>
        <v>X</v>
      </c>
      <c r="E20" s="16">
        <f>IF(D20="X",100*0.1,"")</f>
        <v>10</v>
      </c>
      <c r="F20" s="16" t="str">
        <f t="shared" si="12"/>
        <v/>
      </c>
      <c r="G20" s="16" t="str">
        <f>IF(F20="X",60*0.1,"")</f>
        <v/>
      </c>
      <c r="H20" s="16" t="str">
        <f t="shared" si="14"/>
        <v/>
      </c>
      <c r="I20" s="16" t="str">
        <f>IF(H20="X",30*0.1,"")</f>
        <v/>
      </c>
      <c r="J20" s="16" t="str">
        <f t="shared" si="16"/>
        <v/>
      </c>
      <c r="K20" s="16" t="str">
        <f t="shared" si="17"/>
        <v/>
      </c>
    </row>
    <row r="21" spans="1:11" ht="15.75" customHeight="1" outlineLevel="1" x14ac:dyDescent="0.3">
      <c r="A21" s="55"/>
      <c r="B21" s="34" t="s">
        <v>11</v>
      </c>
      <c r="C21" s="37">
        <f>E21+G21+I21+K21</f>
        <v>64</v>
      </c>
      <c r="D21" s="19"/>
      <c r="E21" s="19">
        <f>SUM(E11:E20)</f>
        <v>55</v>
      </c>
      <c r="F21" s="19"/>
      <c r="G21" s="19">
        <f>SUM(G11:G20)</f>
        <v>9</v>
      </c>
      <c r="H21" s="19"/>
      <c r="I21" s="19">
        <f>SUM(I11:I20)</f>
        <v>0</v>
      </c>
      <c r="J21" s="19"/>
      <c r="K21" s="19">
        <f>SUM(K11:K20)</f>
        <v>0</v>
      </c>
    </row>
    <row r="22" spans="1:11" ht="15.75" customHeight="1" outlineLevel="1" x14ac:dyDescent="0.3">
      <c r="A22" s="56"/>
      <c r="B22" s="36" t="s">
        <v>12</v>
      </c>
      <c r="C22" s="20">
        <f>VLOOKUP(C21,ESCALA_IEP!A2:B142,2,FALSE)</f>
        <v>6.4</v>
      </c>
    </row>
    <row r="23" spans="1:11" ht="15.75" customHeight="1" x14ac:dyDescent="0.25"/>
    <row r="24" spans="1:11" ht="15.75" customHeight="1" x14ac:dyDescent="0.25"/>
    <row r="25" spans="1:11" ht="15.75" customHeight="1" x14ac:dyDescent="0.25">
      <c r="A25" s="54" t="s">
        <v>13</v>
      </c>
      <c r="B25" s="61" t="s">
        <v>14</v>
      </c>
      <c r="C25" s="62" t="str">
        <f>$B$4</f>
        <v>ALLISON ARACENA GONZALEZ</v>
      </c>
      <c r="D25" s="63"/>
      <c r="E25" s="63"/>
      <c r="F25" s="63"/>
      <c r="G25" s="63"/>
      <c r="H25" s="63"/>
      <c r="I25" s="63"/>
      <c r="J25" s="63"/>
      <c r="K25" s="64"/>
    </row>
    <row r="26" spans="1:11" ht="15.75" customHeight="1" x14ac:dyDescent="0.25">
      <c r="A26" s="55"/>
      <c r="B26" s="56"/>
      <c r="C26" s="65"/>
      <c r="D26" s="66"/>
      <c r="E26" s="66"/>
      <c r="F26" s="66"/>
      <c r="G26" s="66"/>
      <c r="H26" s="66"/>
      <c r="I26" s="66"/>
      <c r="J26" s="66"/>
      <c r="K26" s="67"/>
    </row>
    <row r="27" spans="1:11" ht="15.75" customHeight="1" x14ac:dyDescent="0.25">
      <c r="A27" s="55"/>
      <c r="B27" s="14" t="s">
        <v>15</v>
      </c>
      <c r="C27" s="57" t="s">
        <v>4</v>
      </c>
      <c r="D27" s="52" t="s">
        <v>5</v>
      </c>
      <c r="E27" s="58"/>
      <c r="F27" s="58"/>
      <c r="G27" s="58"/>
      <c r="H27" s="58"/>
      <c r="I27" s="58"/>
      <c r="J27" s="58"/>
      <c r="K27" s="53"/>
    </row>
    <row r="28" spans="1:11" ht="15.75" customHeight="1" x14ac:dyDescent="0.25">
      <c r="A28" s="55"/>
      <c r="B28" s="15" t="s">
        <v>6</v>
      </c>
      <c r="C28" s="56"/>
      <c r="D28" s="52" t="s">
        <v>7</v>
      </c>
      <c r="E28" s="53"/>
      <c r="F28" s="52" t="s">
        <v>8</v>
      </c>
      <c r="G28" s="53"/>
      <c r="H28" s="52" t="s">
        <v>16</v>
      </c>
      <c r="I28" s="53"/>
      <c r="J28" s="52" t="s">
        <v>10</v>
      </c>
      <c r="K28" s="53"/>
    </row>
    <row r="29" spans="1:11" ht="24.6" customHeight="1" x14ac:dyDescent="0.25">
      <c r="A29" s="55"/>
      <c r="B29" s="35" t="str">
        <f>RUBRICA!A7</f>
        <v>3. Relaciona el Proyecto APT con sus intereses profesionales. *</v>
      </c>
      <c r="C29" s="33" t="s">
        <v>7</v>
      </c>
      <c r="D29" s="16" t="str">
        <f>IF($C29=CL,"X","")</f>
        <v>X</v>
      </c>
      <c r="E29" s="16">
        <f>IF(D29="X",100*0.1,"")</f>
        <v>10</v>
      </c>
      <c r="F29" s="16" t="str">
        <f t="shared" ref="F29:F30" si="22">IF($C29=L,"X","")</f>
        <v/>
      </c>
      <c r="G29" s="16" t="str">
        <f>IF(F29="X",60*0.1,"")</f>
        <v/>
      </c>
      <c r="H29" s="16" t="str">
        <f t="shared" ref="H29:H30" si="23">IF($C29=ML,"X","")</f>
        <v/>
      </c>
      <c r="I29" s="16" t="str">
        <f>IF(H29="X",30*0.1,"")</f>
        <v/>
      </c>
      <c r="J29" s="16" t="str">
        <f t="shared" ref="J29:J30" si="24">IF($C29=NL,"X","")</f>
        <v/>
      </c>
      <c r="K29" s="16" t="str">
        <f t="shared" ref="K29:K30" si="25">IF($J29="X",0,"")</f>
        <v/>
      </c>
    </row>
    <row r="30" spans="1:11" ht="25.9" customHeight="1" x14ac:dyDescent="0.25">
      <c r="A30" s="55"/>
      <c r="B30" s="35" t="str">
        <f>RUBRICA!A15</f>
        <v>11. Expone el tema utilizando un lenguaje técnico disciplinar al presentar la propuesta y responde evidenciando un manejo de la información. *</v>
      </c>
      <c r="C30" s="33" t="s">
        <v>7</v>
      </c>
      <c r="D30" s="16" t="str">
        <f>IF($C30=CL,"X","")</f>
        <v>X</v>
      </c>
      <c r="E30" s="16">
        <f t="shared" ref="E30:E31" si="26">IF(D30="X",100*0.1,"")</f>
        <v>10</v>
      </c>
      <c r="F30" s="16" t="str">
        <f t="shared" si="22"/>
        <v/>
      </c>
      <c r="G30" s="16" t="str">
        <f>IF(F30="X",60*0.1,"")</f>
        <v/>
      </c>
      <c r="H30" s="16" t="str">
        <f t="shared" si="23"/>
        <v/>
      </c>
      <c r="I30" s="16" t="str">
        <f>IF(H30="X",30*0.1,"")</f>
        <v/>
      </c>
      <c r="J30" s="16" t="str">
        <f t="shared" si="24"/>
        <v/>
      </c>
      <c r="K30" s="16" t="str">
        <f t="shared" si="25"/>
        <v/>
      </c>
    </row>
    <row r="31" spans="1:11" x14ac:dyDescent="0.25">
      <c r="A31" s="55"/>
      <c r="B31" s="35" t="str">
        <f>RUBRICA!A17</f>
        <v>13. Colaboración y trabajo en equipo *</v>
      </c>
      <c r="C31" s="33" t="s">
        <v>7</v>
      </c>
      <c r="D31" s="16" t="str">
        <f>IF($C31=CL,"X","")</f>
        <v>X</v>
      </c>
      <c r="E31" s="16">
        <f t="shared" si="26"/>
        <v>10</v>
      </c>
      <c r="F31" s="16" t="str">
        <f>IF($C31=L,"X","")</f>
        <v/>
      </c>
      <c r="G31" s="16" t="str">
        <f>IF(F31="X",60*0.1,"")</f>
        <v/>
      </c>
      <c r="H31" s="16" t="str">
        <f>IF($C31=ML,"X","")</f>
        <v/>
      </c>
      <c r="I31" s="16" t="str">
        <f>IF(H31="X",30*0.1,"")</f>
        <v/>
      </c>
      <c r="J31" s="16" t="str">
        <f>IF($C31=NL,"X","")</f>
        <v/>
      </c>
      <c r="K31" s="16" t="str">
        <f>IF($J31="X",0,"")</f>
        <v/>
      </c>
    </row>
    <row r="32" spans="1:11" ht="15.75" customHeight="1" x14ac:dyDescent="0.3">
      <c r="A32" s="55"/>
      <c r="B32" s="21" t="s">
        <v>17</v>
      </c>
      <c r="C32" s="18">
        <f>E32+G32+I32+K32</f>
        <v>30</v>
      </c>
      <c r="D32" s="19"/>
      <c r="E32" s="19">
        <f>SUM(E29:E31)</f>
        <v>30</v>
      </c>
      <c r="F32" s="19"/>
      <c r="G32" s="19">
        <f t="shared" ref="G32:K32" si="27">SUM(G29:G31)</f>
        <v>0</v>
      </c>
      <c r="H32" s="19"/>
      <c r="I32" s="19">
        <f t="shared" si="27"/>
        <v>0</v>
      </c>
      <c r="J32" s="19"/>
      <c r="K32" s="19">
        <f t="shared" si="27"/>
        <v>0</v>
      </c>
    </row>
    <row r="33" spans="1:11" ht="15.75" customHeight="1" x14ac:dyDescent="0.3">
      <c r="A33" s="56"/>
      <c r="B33" s="17" t="s">
        <v>12</v>
      </c>
      <c r="C33" s="20">
        <f>VLOOKUP(C32,ESCALA_TRAB_EQUIP!A2:B62,2,FALSE)</f>
        <v>7</v>
      </c>
    </row>
    <row r="34" spans="1:11" ht="15.75" customHeight="1" x14ac:dyDescent="0.3">
      <c r="B34" s="22"/>
      <c r="C34" s="23"/>
    </row>
    <row r="35" spans="1:11" ht="15.75" customHeight="1" x14ac:dyDescent="0.3">
      <c r="B35" s="22"/>
      <c r="C35" s="23"/>
    </row>
    <row r="36" spans="1:11" ht="15.75" customHeight="1" x14ac:dyDescent="0.25"/>
    <row r="37" spans="1:11" ht="15.75" customHeight="1" x14ac:dyDescent="0.25">
      <c r="A37" s="54" t="s">
        <v>13</v>
      </c>
      <c r="B37" s="61" t="s">
        <v>14</v>
      </c>
      <c r="C37" s="62" t="str">
        <f>B5</f>
        <v>NATALIA MODESTA JORQUERA ALVAREZ</v>
      </c>
      <c r="D37" s="63"/>
      <c r="E37" s="63"/>
      <c r="F37" s="63"/>
      <c r="G37" s="63"/>
      <c r="H37" s="63"/>
      <c r="I37" s="63"/>
      <c r="J37" s="63"/>
      <c r="K37" s="64"/>
    </row>
    <row r="38" spans="1:11" ht="15.75" customHeight="1" x14ac:dyDescent="0.25">
      <c r="A38" s="55"/>
      <c r="B38" s="56"/>
      <c r="C38" s="65"/>
      <c r="D38" s="66"/>
      <c r="E38" s="66"/>
      <c r="F38" s="66"/>
      <c r="G38" s="66"/>
      <c r="H38" s="66"/>
      <c r="I38" s="66"/>
      <c r="J38" s="66"/>
      <c r="K38" s="67"/>
    </row>
    <row r="39" spans="1:11" ht="15.75" customHeight="1" x14ac:dyDescent="0.25">
      <c r="A39" s="55"/>
      <c r="B39" s="14" t="s">
        <v>15</v>
      </c>
      <c r="C39" s="57" t="s">
        <v>4</v>
      </c>
      <c r="D39" s="52" t="s">
        <v>5</v>
      </c>
      <c r="E39" s="58"/>
      <c r="F39" s="58"/>
      <c r="G39" s="58"/>
      <c r="H39" s="58"/>
      <c r="I39" s="58"/>
      <c r="J39" s="58"/>
      <c r="K39" s="53"/>
    </row>
    <row r="40" spans="1:11" ht="15.75" customHeight="1" x14ac:dyDescent="0.25">
      <c r="A40" s="55"/>
      <c r="B40" s="15" t="s">
        <v>6</v>
      </c>
      <c r="C40" s="56"/>
      <c r="D40" s="52" t="s">
        <v>7</v>
      </c>
      <c r="E40" s="53"/>
      <c r="F40" s="52" t="s">
        <v>8</v>
      </c>
      <c r="G40" s="53"/>
      <c r="H40" s="52" t="s">
        <v>16</v>
      </c>
      <c r="I40" s="53"/>
      <c r="J40" s="52" t="s">
        <v>10</v>
      </c>
      <c r="K40" s="53"/>
    </row>
    <row r="41" spans="1:11" ht="25.9" customHeight="1" x14ac:dyDescent="0.25">
      <c r="A41" s="55"/>
      <c r="B41" s="35" t="str">
        <f>RUBRICA!A7</f>
        <v>3. Relaciona el Proyecto APT con sus intereses profesionales. *</v>
      </c>
      <c r="C41" s="33" t="s">
        <v>7</v>
      </c>
      <c r="D41" s="16" t="str">
        <f>IF($C41=CL,"X","")</f>
        <v>X</v>
      </c>
      <c r="E41" s="16">
        <f>IF(D41="X",100*0.1,"")</f>
        <v>10</v>
      </c>
      <c r="F41" s="16" t="str">
        <f t="shared" ref="F41:F42" si="28">IF($C41=L,"X","")</f>
        <v/>
      </c>
      <c r="G41" s="16" t="str">
        <f>IF(F41="X",60*0.1,"")</f>
        <v/>
      </c>
      <c r="H41" s="16" t="str">
        <f t="shared" ref="H41:H42" si="29">IF($C41=ML,"X","")</f>
        <v/>
      </c>
      <c r="I41" s="16" t="str">
        <f>IF(H41="X",30*0.1,"")</f>
        <v/>
      </c>
      <c r="J41" s="16" t="str">
        <f t="shared" ref="J41:J42" si="30">IF($C41=NL,"X","")</f>
        <v/>
      </c>
      <c r="K41" s="16" t="str">
        <f t="shared" ref="K41:K42" si="31">IF($J41="X",0,"")</f>
        <v/>
      </c>
    </row>
    <row r="42" spans="1:11" ht="24" x14ac:dyDescent="0.25">
      <c r="A42" s="55"/>
      <c r="B42" s="35" t="str">
        <f>RUBRICA!A15</f>
        <v>11. Expone el tema utilizando un lenguaje técnico disciplinar al presentar la propuesta y responde evidenciando un manejo de la información. *</v>
      </c>
      <c r="C42" s="33" t="s">
        <v>7</v>
      </c>
      <c r="D42" s="16" t="str">
        <f>IF($C42=CL,"X","")</f>
        <v>X</v>
      </c>
      <c r="E42" s="16">
        <f t="shared" ref="E42:E43" si="32">IF(D42="X",100*0.1,"")</f>
        <v>10</v>
      </c>
      <c r="F42" s="16" t="str">
        <f t="shared" si="28"/>
        <v/>
      </c>
      <c r="G42" s="16" t="str">
        <f>IF(F42="X",60*0.1,"")</f>
        <v/>
      </c>
      <c r="H42" s="16" t="str">
        <f t="shared" si="29"/>
        <v/>
      </c>
      <c r="I42" s="16" t="str">
        <f>IF(H42="X",30*0.1,"")</f>
        <v/>
      </c>
      <c r="J42" s="16" t="str">
        <f t="shared" si="30"/>
        <v/>
      </c>
      <c r="K42" s="16" t="str">
        <f t="shared" si="31"/>
        <v/>
      </c>
    </row>
    <row r="43" spans="1:11" ht="15.75" customHeight="1" x14ac:dyDescent="0.25">
      <c r="A43" s="55"/>
      <c r="B43" s="35" t="str">
        <f>RUBRICA!A17</f>
        <v>13. Colaboración y trabajo en equipo *</v>
      </c>
      <c r="C43" s="33" t="s">
        <v>7</v>
      </c>
      <c r="D43" s="16" t="str">
        <f>IF($C43=CL,"X","")</f>
        <v>X</v>
      </c>
      <c r="E43" s="16">
        <f t="shared" si="32"/>
        <v>10</v>
      </c>
      <c r="F43" s="16" t="str">
        <f>IF($C43=L,"X","")</f>
        <v/>
      </c>
      <c r="G43" s="16" t="str">
        <f>IF(F43="X",60*0.1,"")</f>
        <v/>
      </c>
      <c r="H43" s="16" t="str">
        <f>IF($C43=ML,"X","")</f>
        <v/>
      </c>
      <c r="I43" s="16" t="str">
        <f>IF(H43="X",30*0.1,"")</f>
        <v/>
      </c>
      <c r="J43" s="16" t="str">
        <f>IF($C43=NL,"X","")</f>
        <v/>
      </c>
      <c r="K43" s="16" t="str">
        <f>IF($J43="X",0,"")</f>
        <v/>
      </c>
    </row>
    <row r="44" spans="1:11" ht="15.75" customHeight="1" x14ac:dyDescent="0.3">
      <c r="A44" s="55"/>
      <c r="B44" s="21" t="s">
        <v>17</v>
      </c>
      <c r="C44" s="18">
        <f>E44+G44+I44+K44</f>
        <v>30</v>
      </c>
      <c r="D44" s="19"/>
      <c r="E44" s="19">
        <f>SUM(E41:E43)</f>
        <v>30</v>
      </c>
      <c r="F44" s="19"/>
      <c r="G44" s="19">
        <f t="shared" ref="G44" si="33">SUM(G41:G43)</f>
        <v>0</v>
      </c>
      <c r="H44" s="19"/>
      <c r="I44" s="19">
        <f t="shared" ref="I44" si="34">SUM(I41:I43)</f>
        <v>0</v>
      </c>
      <c r="J44" s="19"/>
      <c r="K44" s="19">
        <f t="shared" ref="K44" si="35">SUM(K41:K43)</f>
        <v>0</v>
      </c>
    </row>
    <row r="45" spans="1:11" ht="15.75" customHeight="1" x14ac:dyDescent="0.3">
      <c r="A45" s="56"/>
      <c r="B45" s="17" t="s">
        <v>12</v>
      </c>
      <c r="C45" s="20">
        <f>VLOOKUP(C44,ESCALA_TRAB_EQUIP!A2:B62,2,FALSE)</f>
        <v>7</v>
      </c>
    </row>
    <row r="46" spans="1:11" ht="15.75" customHeight="1" x14ac:dyDescent="0.3">
      <c r="B46" s="22"/>
      <c r="C46" s="23"/>
    </row>
    <row r="47" spans="1:11" ht="15.75" customHeight="1" x14ac:dyDescent="0.25"/>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sheetData>
  <sheetProtection algorithmName="SHA-512" hashValue="CAH1G9BPLuQFRlOgOIIDOgJb0sEypL8QPfXnhyZy0cCoW6imD4PaWZtXFZ6sl5KE/ErQleyPFJU4C+umHB1wHg==" saltValue="YObC9SrJGMjmVqpCef5qDw==" spinCount="100000" sheet="1" objects="1" scenarios="1"/>
  <mergeCells count="25">
    <mergeCell ref="H28:I28"/>
    <mergeCell ref="B37:B38"/>
    <mergeCell ref="C37:K38"/>
    <mergeCell ref="C39:C40"/>
    <mergeCell ref="D39:K39"/>
    <mergeCell ref="D40:E40"/>
    <mergeCell ref="F40:G40"/>
    <mergeCell ref="H40:I40"/>
    <mergeCell ref="J40:K40"/>
    <mergeCell ref="J28:K28"/>
    <mergeCell ref="A37:A45"/>
    <mergeCell ref="A25:A33"/>
    <mergeCell ref="C9:C10"/>
    <mergeCell ref="D10:E10"/>
    <mergeCell ref="D9:K9"/>
    <mergeCell ref="F10:G10"/>
    <mergeCell ref="H10:I10"/>
    <mergeCell ref="J10:K10"/>
    <mergeCell ref="A9:A22"/>
    <mergeCell ref="B25:B26"/>
    <mergeCell ref="C25:K26"/>
    <mergeCell ref="C27:C28"/>
    <mergeCell ref="D27:K27"/>
    <mergeCell ref="D28:E28"/>
    <mergeCell ref="F28:G28"/>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C11:C20 C41:C43 C29:C31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G5" sqref="G5"/>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1" t="s">
        <v>18</v>
      </c>
      <c r="B2" s="74" t="s">
        <v>19</v>
      </c>
      <c r="C2" s="75"/>
      <c r="D2" s="75"/>
      <c r="E2" s="76"/>
      <c r="F2" s="71" t="s">
        <v>20</v>
      </c>
    </row>
    <row r="3" spans="1:6" x14ac:dyDescent="0.25">
      <c r="A3" s="72"/>
      <c r="B3" s="77" t="s">
        <v>21</v>
      </c>
      <c r="C3" s="77" t="s">
        <v>22</v>
      </c>
      <c r="D3" s="25" t="s">
        <v>23</v>
      </c>
      <c r="E3" s="27" t="s">
        <v>10</v>
      </c>
      <c r="F3" s="72"/>
    </row>
    <row r="4" spans="1:6" ht="57.6" customHeight="1" thickBot="1" x14ac:dyDescent="0.3">
      <c r="A4" s="73"/>
      <c r="B4" s="78"/>
      <c r="C4" s="78"/>
      <c r="D4" s="26">
        <v>0.3</v>
      </c>
      <c r="E4" s="26">
        <v>0</v>
      </c>
      <c r="F4" s="73"/>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8" t="s">
        <v>89</v>
      </c>
      <c r="B18" s="69"/>
      <c r="C18" s="69"/>
      <c r="D18" s="69"/>
      <c r="E18" s="70"/>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92</v>
      </c>
      <c r="B1" s="7" t="s">
        <v>11</v>
      </c>
      <c r="C1" s="8"/>
      <c r="D1" s="8"/>
      <c r="E1" s="9"/>
    </row>
    <row r="2" spans="1:5" ht="45.75" thickBot="1" x14ac:dyDescent="0.3">
      <c r="A2" s="80"/>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Vina del Mar</cp:lastModifiedBy>
  <cp:revision/>
  <dcterms:created xsi:type="dcterms:W3CDTF">2023-08-07T04:08:01Z</dcterms:created>
  <dcterms:modified xsi:type="dcterms:W3CDTF">2025-09-08T19:05:26Z</dcterms:modified>
  <cp:category/>
  <cp:contentStatus/>
</cp:coreProperties>
</file>