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science-portfolio-master\Descriptive Analysis\"/>
    </mc:Choice>
  </mc:AlternateContent>
  <bookViews>
    <workbookView xWindow="0" yWindow="0" windowWidth="20730" windowHeight="9090" activeTab="6"/>
  </bookViews>
  <sheets>
    <sheet name="365RE" sheetId="1" r:id="rId1"/>
    <sheet name="Gender" sheetId="3" r:id="rId2"/>
    <sheet name="Location" sheetId="2" r:id="rId3"/>
    <sheet name="Age" sheetId="5" r:id="rId4"/>
    <sheet name="Age and Price" sheetId="6" r:id="rId5"/>
    <sheet name="Price And Area(ft.)" sheetId="7" r:id="rId6"/>
    <sheet name="Price and State" sheetId="8" r:id="rId7"/>
  </sheets>
  <externalReferences>
    <externalReference r:id="rId8"/>
  </externalReferences>
  <definedNames>
    <definedName name="_xlnm._FilterDatabase" localSheetId="0" hidden="1">'365RE'!$A$5:$AM$926</definedName>
    <definedName name="_xlchart.v1.0" hidden="1">'365RE'!$P$6</definedName>
    <definedName name="_xlchart.v1.1" hidden="1">'365RE'!$P$7:$P$223</definedName>
  </definedNames>
  <calcPr calcId="152511"/>
  <fileRecoveryPr autoRecover="0"/>
</workbook>
</file>

<file path=xl/calcChain.xml><?xml version="1.0" encoding="utf-8"?>
<calcChain xmlns="http://schemas.openxmlformats.org/spreadsheetml/2006/main">
  <c r="K7" i="7" l="1"/>
  <c r="K6" i="7"/>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6" i="6"/>
  <c r="C16" i="5"/>
  <c r="C7"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<sst xmlns="http://schemas.openxmlformats.org/spreadsheetml/2006/main" count="2583" uniqueCount="612">
  <si>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</si>
  <si>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</si>
  <si>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</si>
  <si>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</si>
  <si>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</si>
  <si>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</si>
  <si>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</si>
  <si>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</si>
  <si>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</si>
  <si>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</si>
  <si>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</si>
  <si>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</si>
  <si>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</si>
  <si>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</si>
  <si>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</si>
  <si>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</si>
  <si>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</si>
  <si>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</si>
  <si>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</si>
  <si>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</si>
  <si>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</si>
  <si>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</si>
  <si>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</si>
  <si>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</si>
  <si>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</si>
  <si>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</si>
  <si>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</si>
  <si>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</si>
  <si>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</si>
  <si>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</si>
  <si>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</si>
  <si>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</si>
  <si>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</si>
  <si>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</si>
  <si>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</si>
  <si>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</si>
  <si>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</si>
  <si>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</si>
  <si>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</si>
  <si>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</si>
  <si>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</si>
  <si>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</si>
  <si>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</si>
  <si>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</si>
  <si>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</si>
  <si>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</si>
  <si>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</si>
  <si>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</si>
  <si>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</si>
  <si>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</si>
  <si>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</si>
  <si>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</si>
  <si>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</si>
  <si>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</si>
  <si>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</si>
  <si>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</si>
  <si>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</si>
  <si>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</si>
  <si>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</si>
  <si>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</si>
  <si>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</si>
  <si>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</si>
  <si>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</si>
  <si>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</si>
  <si>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</si>
  <si>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</si>
  <si>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</si>
  <si>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</si>
  <si>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</si>
  <si>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</si>
  <si>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</si>
  <si>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</si>
  <si>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</si>
  <si>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</si>
  <si>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</si>
  <si>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</si>
  <si>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</si>
  <si>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</si>
  <si>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</si>
  <si>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</si>
  <si>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</si>
  <si>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</si>
  <si>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</si>
  <si>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</si>
  <si>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</si>
  <si>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</si>
  <si>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</si>
  <si>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</si>
  <si>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</si>
  <si>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</si>
  <si>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</si>
  <si>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</si>
  <si>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</si>
  <si>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</si>
  <si>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</si>
  <si>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</si>
  <si>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</si>
  <si>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</si>
  <si>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</si>
  <si>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</si>
  <si>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</si>
  <si>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</si>
  <si>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</si>
  <si>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</si>
  <si>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</si>
  <si>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</si>
  <si>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</si>
  <si>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</si>
  <si>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</si>
  <si>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</si>
  <si>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</si>
  <si>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</si>
  <si>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</si>
  <si>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</si>
  <si>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</si>
  <si>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</si>
  <si>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</si>
  <si>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</si>
  <si>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</si>
  <si>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</si>
  <si>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</si>
  <si>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</si>
  <si>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</si>
  <si>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</si>
  <si>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</si>
  <si>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</si>
  <si>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</si>
  <si>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</si>
  <si>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</si>
  <si>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</si>
  <si>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</si>
  <si>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</si>
  <si>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</si>
  <si>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</si>
  <si>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</si>
  <si>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</si>
  <si>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</si>
  <si>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</si>
  <si>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</si>
  <si>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</si>
  <si>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</si>
  <si>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</si>
  <si>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</si>
  <si>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</si>
  <si>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</si>
  <si>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</si>
  <si>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</si>
  <si>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</si>
  <si>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</si>
  <si>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</si>
  <si>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</si>
  <si>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</si>
  <si>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</si>
  <si>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</si>
  <si>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</si>
  <si>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</si>
  <si>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</si>
  <si>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</si>
  <si>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</si>
  <si>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</si>
  <si>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</si>
  <si>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</si>
  <si>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</si>
  <si>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</si>
  <si>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</si>
  <si>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</si>
  <si>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</si>
  <si>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</si>
  <si>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</si>
  <si>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</si>
  <si>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</si>
  <si>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</si>
  <si>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</si>
  <si>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</si>
  <si>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</si>
  <si>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</si>
  <si>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</si>
  <si>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</si>
  <si>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</si>
  <si>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</si>
  <si>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</si>
  <si>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</si>
  <si>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</si>
  <si>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</si>
  <si>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</si>
  <si>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</si>
  <si>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</si>
  <si>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</si>
  <si>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</si>
  <si>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</si>
  <si>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</si>
  <si>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</si>
  <si>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</si>
  <si>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</si>
  <si>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</si>
  <si>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</si>
  <si>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</si>
  <si>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</si>
  <si>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</si>
  <si>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</si>
  <si>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</si>
  <si>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</si>
  <si>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</si>
  <si>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</si>
  <si>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</si>
  <si>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</si>
  <si>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</si>
  <si>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</si>
  <si>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</si>
  <si>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</si>
  <si>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</si>
  <si>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</si>
  <si>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</si>
  <si>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</si>
  <si>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</si>
  <si>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</si>
  <si>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</si>
  <si>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</si>
  <si>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</si>
  <si>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</si>
  <si>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</si>
  <si>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</si>
  <si>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</si>
  <si>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</si>
  <si>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</si>
  <si>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</si>
  <si>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</si>
  <si>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</si>
  <si>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</si>
  <si>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</si>
  <si>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</si>
  <si>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</si>
  <si>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</si>
  <si>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</si>
  <si>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</si>
  <si>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</si>
  <si>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</si>
  <si>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</si>
  <si>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</si>
  <si>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</si>
  <si>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</si>
  <si>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</si>
  <si>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</si>
  <si>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</si>
  <si>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</si>
  <si>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</si>
  <si>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</si>
  <si>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</si>
  <si>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</si>
  <si>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</si>
  <si>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</si>
  <si>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</si>
  <si>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</si>
  <si>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</si>
  <si>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</si>
  <si>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</si>
  <si>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</si>
  <si>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</si>
  <si>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</si>
  <si>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</si>
  <si>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</si>
  <si>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</si>
  <si>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</si>
  <si>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</si>
  <si>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</si>
  <si>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</si>
  <si>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</si>
  <si>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</si>
  <si>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</si>
  <si>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</si>
  <si>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</si>
  <si>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</si>
  <si>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</si>
  <si>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</si>
  <si>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</si>
  <si>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</si>
  <si>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</si>
  <si>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</si>
  <si>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</si>
  <si>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</si>
  <si>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</si>
  <si>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</si>
  <si>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</si>
  <si>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</si>
  <si>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</si>
  <si>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</si>
  <si>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</si>
  <si>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</si>
  <si>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</si>
  <si>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</si>
  <si>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</si>
  <si>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</si>
  <si>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</si>
  <si>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</si>
  <si>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</si>
  <si>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</si>
  <si>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</si>
  <si>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</si>
  <si>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</si>
  <si>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</si>
  <si>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</si>
  <si>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</si>
  <si>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</si>
  <si>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</si>
  <si>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</si>
  <si>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</si>
  <si>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</si>
  <si>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</si>
  <si>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</si>
  <si>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</si>
  <si>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</si>
  <si>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</si>
  <si>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</si>
  <si>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</si>
  <si>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</si>
  <si>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</si>
  <si>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</si>
  <si>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</si>
  <si>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</si>
  <si>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</si>
  <si>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</si>
  <si>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</si>
  <si>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</si>
  <si>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</si>
  <si>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</si>
  <si>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</si>
  <si>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</si>
  <si>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</si>
  <si>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</si>
  <si>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</si>
  <si>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</si>
  <si>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</si>
  <si>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</si>
  <si>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</si>
  <si>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</si>
  <si>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</si>
  <si>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</si>
  <si>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</si>
  <si>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</si>
  <si>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</si>
  <si>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</si>
  <si>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</si>
  <si>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</si>
  <si>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</si>
  <si>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</si>
  <si>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</si>
  <si>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</si>
  <si>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</si>
  <si>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</si>
  <si>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</si>
  <si>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</si>
  <si>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</si>
  <si>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</si>
  <si>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</si>
  <si>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</si>
  <si>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</si>
  <si>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</si>
  <si>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</si>
  <si>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</si>
  <si>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</si>
  <si>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</si>
  <si>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</si>
  <si>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</si>
  <si>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</si>
  <si>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</si>
  <si>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</si>
  <si>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</si>
  <si>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</si>
  <si>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</si>
  <si>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</si>
  <si>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</si>
  <si>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</si>
  <si>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</si>
  <si>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</si>
  <si>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</si>
  <si>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</si>
  <si>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</si>
  <si>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</si>
  <si>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</si>
  <si>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</si>
  <si>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</si>
  <si>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</si>
  <si>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</si>
  <si>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</si>
  <si>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</si>
  <si>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</si>
  <si>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</si>
  <si>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</si>
  <si>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</si>
  <si>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</si>
  <si>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</si>
  <si>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</si>
  <si>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</si>
  <si>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</si>
  <si>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</si>
  <si>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</si>
  <si>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</si>
  <si>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</si>
  <si>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</si>
  <si>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</si>
  <si>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</si>
  <si>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</si>
  <si>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</si>
  <si>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</si>
  <si>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</si>
  <si>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</si>
  <si>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</si>
  <si>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</si>
  <si>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</si>
  <si>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</si>
  <si>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</si>
  <si>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</si>
  <si>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</si>
  <si>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</si>
  <si>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</si>
  <si>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</si>
  <si>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</si>
  <si>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</si>
  <si>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</si>
  <si>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</si>
  <si>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</si>
  <si>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</si>
  <si>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</si>
  <si>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</si>
  <si>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</si>
  <si>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</si>
  <si>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</si>
  <si>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</si>
  <si>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</si>
  <si>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</si>
  <si>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</si>
  <si>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</si>
  <si>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</si>
  <si>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</si>
  <si>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</si>
  <si>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</si>
  <si>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</si>
  <si>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</si>
  <si>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</si>
  <si>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</si>
  <si>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</si>
  <si>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</si>
  <si>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</si>
  <si>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</si>
  <si>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</si>
  <si>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</si>
  <si>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</si>
  <si>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</si>
  <si>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</si>
  <si>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</si>
  <si>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</si>
  <si>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</si>
  <si>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</si>
  <si>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</si>
  <si>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</si>
  <si>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</si>
  <si>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</si>
  <si>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</si>
  <si>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</si>
  <si>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</si>
  <si>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</si>
  <si>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</si>
  <si>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</si>
  <si>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</si>
  <si>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</si>
  <si>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</si>
  <si>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</si>
  <si>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</si>
  <si>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</si>
  <si>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</si>
  <si>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</si>
  <si>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</si>
  <si>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</si>
  <si>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</si>
  <si>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</si>
  <si>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</si>
  <si>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</si>
  <si>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</si>
  <si>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</si>
  <si>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</si>
  <si>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</si>
  <si>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</si>
  <si>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</si>
  <si>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</si>
  <si>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</si>
  <si>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</si>
  <si>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</si>
  <si>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</si>
  <si>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</si>
  <si>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</si>
  <si>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</si>
  <si>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</si>
  <si>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</si>
  <si>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</si>
  <si>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</si>
  <si>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</si>
  <si>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</si>
  <si>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</si>
  <si>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</si>
  <si>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</si>
  <si>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</si>
  <si>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</si>
  <si>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</si>
  <si>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</si>
  <si>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</si>
  <si>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</si>
  <si>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</si>
  <si>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</si>
  <si>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</si>
  <si>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</si>
  <si>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</si>
  <si>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</si>
  <si>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</si>
  <si>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</si>
  <si>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</si>
  <si>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</si>
  <si>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</si>
  <si>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</si>
  <si>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</si>
  <si>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</si>
  <si>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</si>
  <si>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</si>
  <si>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</si>
  <si>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</si>
  <si>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</si>
  <si>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</si>
  <si>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</si>
  <si>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</si>
  <si>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</si>
  <si>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</si>
  <si>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</si>
  <si>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</si>
  <si>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</si>
  <si>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</si>
  <si>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</si>
  <si>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</si>
  <si>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</si>
  <si>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</si>
  <si>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</si>
  <si>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</si>
  <si>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</si>
  <si>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</si>
  <si>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</si>
  <si>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</si>
  <si>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</si>
  <si>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</si>
  <si>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</si>
  <si>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</si>
  <si>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</si>
  <si>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</si>
  <si>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</si>
  <si>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</si>
  <si>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</si>
  <si>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</si>
  <si>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</si>
  <si>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</si>
  <si>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</si>
  <si>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</si>
  <si>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</si>
  <si>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</si>
  <si>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</si>
  <si>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</si>
  <si>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</si>
  <si>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</si>
  <si>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</si>
  <si>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</si>
  <si>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</si>
  <si>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</si>
  <si>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</si>
  <si>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</si>
  <si>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</si>
  <si>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</si>
  <si>
    <t>State is a categorical variable- We may use a bar chart or a pie chart.</t>
  </si>
  <si>
    <t>Most clients are from California.</t>
  </si>
  <si>
    <t>A possible scenario is to invest in marketing for the Top 75 percent of the locations.</t>
  </si>
  <si>
    <t>Prefer Pareto diagram as it gives additional information from the graph.</t>
  </si>
  <si>
    <t xml:space="preserve">This will mean  </t>
  </si>
  <si>
    <t>we can focus on California and Nevada alone.</t>
  </si>
  <si>
    <t>Age represents the age of the buyer when the deal was sealed.</t>
  </si>
  <si>
    <t>The formula used is the year of the deal minus the year of the birth of the buyer. We are doing this because we want to see the age at which customers buy our product.</t>
  </si>
  <si>
    <t>Age level represntation</t>
  </si>
  <si>
    <t>The options are 18 to 25 26 to 35 36 to 45 56 to 65 and 65 plus most of the data falls between 25 and 60 years which is evident from the frequency distribution graph</t>
  </si>
  <si>
    <t>Therefore our intervals are a good fit of the data.</t>
  </si>
  <si>
    <t>obsevations</t>
  </si>
  <si>
    <t>36 to 45 is the age at which most people purchase a real estate property.</t>
  </si>
  <si>
    <t>It is evident that customers from 26 to 65 years old account for 71 percent of our observations</t>
  </si>
  <si>
    <t>We calculate mean median mode etc</t>
  </si>
  <si>
    <t>The mean and median are close. The mean is affected by them while the median is not</t>
  </si>
  <si>
    <t>When mean is highre than median we have positive skew. This is confirmed form hostogram. skewness shows too which side is the longer tail not where the data is concentrated</t>
  </si>
  <si>
    <t>you can see that from the frequency distribution graph but not from histogram. The histogram bundles data together which is good when we want to see the main trend but  some information like the mode is lost</t>
  </si>
  <si>
    <t xml:space="preserve"> This shows how disperse our data is</t>
  </si>
  <si>
    <t xml:space="preserve">It is dispersed and there isn't an obvious trend.
</t>
  </si>
  <si>
    <t>A common practice is to disregard correlations that are below zero point</t>
  </si>
  <si>
    <t>So real estate expenditure is not related to age from a previous lesson.</t>
  </si>
  <si>
    <t>Gender is categorical. A good way to represent it in practice is with a pie chart.</t>
  </si>
  <si>
    <t>However this information is biased as the customers in this database are the people who signed the contract.</t>
  </si>
  <si>
    <t>It is likely a family bought the apartment but our data shows us only the person who signed the contract.</t>
  </si>
  <si>
    <t>Such variables are interesting to see but it is not a good idea to include them in the data driven decisions we make.</t>
  </si>
  <si>
    <t>Step 1: Create the frequency distribution table</t>
  </si>
  <si>
    <t>Step 2: Visual representation</t>
  </si>
  <si>
    <t xml:space="preserve"> We can clearly see most clients are male.</t>
  </si>
  <si>
    <t>Real Estate</t>
  </si>
  <si>
    <t xml:space="preserve">Freqyency Distribution of </t>
  </si>
  <si>
    <t>age this is done by creating a histogram with an interval length of one.</t>
  </si>
  <si>
    <t>Scatter Plot : It is dispersed and represents low corelation between age nad price paid</t>
  </si>
  <si>
    <t>Enormous covariance value that doesn't tell us much.</t>
  </si>
  <si>
    <t>Corelation is low</t>
  </si>
  <si>
    <t>Scatter plot. Plotting numerical data; establishing relationship between variables.</t>
  </si>
  <si>
    <t>The scatter plot shows a very strong linear relationship between Price and Area. This was to be expected as often RE companies price their property per square foot.</t>
  </si>
  <si>
    <t>Notice how for cheaper apartments (lower areas respectively), the points are closer so the variance is smaller. The bigger the apartment, the bigger the difference in the price.</t>
  </si>
  <si>
    <t>Correlation</t>
  </si>
  <si>
    <t>The two variables are greatly correlated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</si>
</sst>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5"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9"/>
      <color rgb="FF000000"/>
      <name val="Arial"/>
      <family val="2"/>
    </font>
    <font>
      <b/>
      <sz val="12"/>
      <color rgb="FF000000"/>
      <name val="Calibri"/>
      <family val="2"/>
      <scheme val="minor"/>
    </font>
    <font>
      <b/>
      <sz val="14"/>
      <color rgb="FF000000"/>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5" fillId="5" borderId="0" xfId="0" applyFont="1" applyFill="1" applyBorder="1" applyAlignment="1">
      <alignment horizontal="left" vertical="center"/>
    </xf>
    <xf numFmtId="2" fontId="9" fillId="4" borderId="0" xfId="0" applyNumberFormat="1" applyFont="1" applyFill="1" applyBorder="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2" fillId="4" borderId="0" xfId="0" applyFont="1" applyFill="1" applyAlignment="1">
      <alignment wrapText="1"/>
    </xf>
    <xf numFmtId="0" fontId="12" fillId="5" borderId="0" xfId="0" applyFont="1" applyFill="1" applyBorder="1" applyAlignment="1">
      <alignment horizontal="left" vertical="center"/>
    </xf>
    <xf numFmtId="0" fontId="13" fillId="4" borderId="0" xfId="0" applyFont="1" applyFill="1" applyAlignment="1">
      <alignment vertical="center"/>
    </xf>
    <xf numFmtId="0" fontId="13" fillId="4" borderId="0" xfId="0" applyFont="1" applyFill="1" applyAlignment="1">
      <alignment vertical="center" wrapText="1"/>
    </xf>
    <xf numFmtId="0" fontId="13" fillId="2" borderId="0" xfId="0" applyFont="1" applyFill="1" applyBorder="1" applyAlignment="1">
      <alignment horizontal="left" vertical="center"/>
    </xf>
    <xf numFmtId="0" fontId="13" fillId="5" borderId="0" xfId="0" applyFont="1" applyFill="1" applyBorder="1" applyAlignment="1">
      <alignment horizontal="left" vertical="center"/>
    </xf>
    <xf numFmtId="0" fontId="13" fillId="0" borderId="0" xfId="0" applyFont="1" applyAlignment="1"/>
    <xf numFmtId="0" fontId="14" fillId="4" borderId="0" xfId="0" applyFont="1" applyFill="1" applyAlignment="1">
      <alignment vertical="center"/>
    </xf>
    <xf numFmtId="0" fontId="13" fillId="4" borderId="0" xfId="0" applyFont="1" applyFill="1" applyAlignment="1"/>
    <xf numFmtId="0" fontId="13" fillId="4" borderId="0" xfId="0" applyFont="1" applyFill="1" applyAlignment="1">
      <alignment wrapText="1"/>
    </xf>
    <xf numFmtId="0" fontId="14" fillId="4" borderId="0" xfId="0" applyFont="1" applyFill="1" applyAlignment="1"/>
    <xf numFmtId="0" fontId="5" fillId="4" borderId="0" xfId="0" applyFont="1" applyFill="1" applyBorder="1" applyAlignment="1"/>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xmlns:c16r2="http://schemas.microsoft.com/office/drawing/2015/06/char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xmlns:c16r2="http://schemas.microsoft.com/office/drawing/2015/06/char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xmlns:c16r2="http://schemas.microsoft.com/office/drawing/2015/06/char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xmlns:c16r2="http://schemas.microsoft.com/office/drawing/2015/06/chart">
              <c:ext xmlns:c15="http://schemas.microsoft.com/office/drawing/2012/chart" uri="{CE6537A1-D6FC-4f65-9D91-7224C49458BB}">
                <c15:layout/>
              </c:ext>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xmlns:c16r2="http://schemas.microsoft.com/office/drawing/2015/06/chart">
            <c:ext xmlns:c16="http://schemas.microsoft.com/office/drawing/2014/chart" uri="{C3380CC4-5D6E-409C-BE32-E72D297353CC}">
              <c16:uniqueId val="{00000000-11E4-46F7-AFD7-084519EF92D2}"/>
            </c:ext>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lang="en-US" sz="900" b="0" i="0" u="none" strike="noStrike" kern="1200" baseline="0">
              <a:solidFill>
                <a:schemeClr val="tx2"/>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43E-2"/>
          <c:y val="3.6893039597923984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xmlns:c16r2="http://schemas.microsoft.com/office/drawing/2015/06/char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372139232"/>
        <c:axId val="372141192"/>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xmlns:c16r2="http://schemas.microsoft.com/office/drawing/2015/06/char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372140800"/>
        <c:axId val="372140016"/>
      </c:lineChart>
      <c:catAx>
        <c:axId val="3721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2141192"/>
        <c:crosses val="autoZero"/>
        <c:auto val="1"/>
        <c:lblAlgn val="ctr"/>
        <c:lblOffset val="100"/>
        <c:noMultiLvlLbl val="0"/>
      </c:catAx>
      <c:valAx>
        <c:axId val="3721411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2139232"/>
        <c:crosses val="autoZero"/>
        <c:crossBetween val="between"/>
      </c:valAx>
      <c:valAx>
        <c:axId val="372140016"/>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2140800"/>
        <c:crosses val="max"/>
        <c:crossBetween val="between"/>
      </c:valAx>
      <c:catAx>
        <c:axId val="372140800"/>
        <c:scaling>
          <c:orientation val="minMax"/>
        </c:scaling>
        <c:delete val="1"/>
        <c:axPos val="b"/>
        <c:numFmt formatCode="General" sourceLinked="1"/>
        <c:majorTickMark val="out"/>
        <c:minorTickMark val="none"/>
        <c:tickLblPos val="nextTo"/>
        <c:crossAx val="37214001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xmlns:c16r2="http://schemas.microsoft.com/office/drawing/2015/06/char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372141976"/>
        <c:axId val="372139624"/>
      </c:barChart>
      <c:catAx>
        <c:axId val="372141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72139624"/>
        <c:crosses val="autoZero"/>
        <c:auto val="1"/>
        <c:lblAlgn val="ctr"/>
        <c:lblOffset val="100"/>
        <c:noMultiLvlLbl val="0"/>
      </c:catAx>
      <c:valAx>
        <c:axId val="3721396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721419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xmlns:c16r2="http://schemas.microsoft.com/office/drawing/2015/06/char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372140408"/>
        <c:axId val="373326104"/>
      </c:scatterChart>
      <c:valAx>
        <c:axId val="372140408"/>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3326104"/>
        <c:crosses val="autoZero"/>
        <c:crossBetween val="midCat"/>
      </c:valAx>
      <c:valAx>
        <c:axId val="3733261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7214040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latin typeface="Arial" panose="020B0604020202020204" pitchFamily="34" charset="0"/>
                <a:cs typeface="Arial" panose="020B0604020202020204" pitchFamily="34" charset="0"/>
              </a:rPr>
              <a:t>Task 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3"/>
            <c:spPr>
              <a:solidFill>
                <a:srgbClr val="002060"/>
              </a:solidFill>
              <a:ln w="9525">
                <a:solidFill>
                  <a:schemeClr val="accent1"/>
                </a:solidFill>
              </a:ln>
              <a:effectLst/>
            </c:spPr>
          </c:marker>
          <c:xVal>
            <c:numRef>
              <c:f>'[1]365RE'!$H$6:$H$272</c:f>
              <c:numCache>
                <c:formatCode>General</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'[1]365RE'!$I$6:$I$272</c:f>
              <c:numCache>
                <c:formatCode>General</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xmlns:c16r2="http://schemas.microsoft.com/office/drawing/2015/06/chart">
            <c:ext xmlns:c16="http://schemas.microsoft.com/office/drawing/2014/chart" uri="{C3380CC4-5D6E-409C-BE32-E72D297353CC}">
              <c16:uniqueId val="{00000000-36F8-40F3-9ECF-41DE1F1626F9}"/>
            </c:ext>
          </c:extLst>
        </c:ser>
        <c:dLbls>
          <c:showLegendKey val="0"/>
          <c:showVal val="0"/>
          <c:showCatName val="0"/>
          <c:showSerName val="0"/>
          <c:showPercent val="0"/>
          <c:showBubbleSize val="0"/>
        </c:dLbls>
        <c:axId val="373324536"/>
        <c:axId val="373319832"/>
      </c:scatterChart>
      <c:valAx>
        <c:axId val="373324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19832"/>
        <c:crosses val="autoZero"/>
        <c:crossBetween val="midCat"/>
      </c:valAx>
      <c:valAx>
        <c:axId val="373319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24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latin typeface="Arial" panose="020B0604020202020204" pitchFamily="34" charset="0"/>
                <a:cs typeface="Arial" panose="020B0604020202020204" pitchFamily="34" charset="0"/>
              </a:rPr>
              <a:t>Task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cat>
            <c:strRef>
              <c:f>'[1]Tasks 6,7'!$B$13:$B$20</c:f>
              <c:strCache>
                <c:ptCount val="8"/>
                <c:pt idx="0">
                  <c:v>USA</c:v>
                </c:pt>
                <c:pt idx="1">
                  <c:v>Canada</c:v>
                </c:pt>
                <c:pt idx="2">
                  <c:v>Russia</c:v>
                </c:pt>
                <c:pt idx="3">
                  <c:v>Belgium</c:v>
                </c:pt>
                <c:pt idx="4">
                  <c:v>UK</c:v>
                </c:pt>
                <c:pt idx="5">
                  <c:v>Denmark</c:v>
                </c:pt>
                <c:pt idx="6">
                  <c:v>Germany</c:v>
                </c:pt>
                <c:pt idx="7">
                  <c:v>Mexico</c:v>
                </c:pt>
              </c:strCache>
            </c:strRef>
          </c:cat>
          <c:val>
            <c:numRef>
              <c:f>'[1]Tasks 6,7'!$C$13:$C$20</c:f>
              <c:numCache>
                <c:formatCode>General</c:formatCode>
                <c:ptCount val="8"/>
                <c:pt idx="0">
                  <c:v>177</c:v>
                </c:pt>
                <c:pt idx="1">
                  <c:v>7</c:v>
                </c:pt>
                <c:pt idx="2">
                  <c:v>4</c:v>
                </c:pt>
                <c:pt idx="3">
                  <c:v>2</c:v>
                </c:pt>
                <c:pt idx="4">
                  <c:v>2</c:v>
                </c:pt>
                <c:pt idx="5">
                  <c:v>1</c:v>
                </c:pt>
                <c:pt idx="6">
                  <c:v>1</c:v>
                </c:pt>
                <c:pt idx="7">
                  <c:v>1</c:v>
                </c:pt>
              </c:numCache>
            </c:numRef>
          </c:val>
          <c:extLst xmlns:c16r2="http://schemas.microsoft.com/office/drawing/2015/06/chart">
            <c:ext xmlns:c16="http://schemas.microsoft.com/office/drawing/2014/chart" uri="{C3380CC4-5D6E-409C-BE32-E72D297353CC}">
              <c16:uniqueId val="{00000000-F5B5-42B3-B47A-2BD3627BCBB8}"/>
            </c:ext>
          </c:extLst>
        </c:ser>
        <c:dLbls>
          <c:showLegendKey val="0"/>
          <c:showVal val="0"/>
          <c:showCatName val="0"/>
          <c:showSerName val="0"/>
          <c:showPercent val="0"/>
          <c:showBubbleSize val="0"/>
        </c:dLbls>
        <c:gapWidth val="219"/>
        <c:overlap val="-27"/>
        <c:axId val="373320616"/>
        <c:axId val="373320224"/>
      </c:barChart>
      <c:lineChart>
        <c:grouping val="standard"/>
        <c:varyColors val="0"/>
        <c:ser>
          <c:idx val="1"/>
          <c:order val="1"/>
          <c:tx>
            <c:v>Cumulative</c:v>
          </c:tx>
          <c:spPr>
            <a:ln w="28575" cap="rnd">
              <a:solidFill>
                <a:schemeClr val="accent2"/>
              </a:solidFill>
              <a:round/>
            </a:ln>
            <a:effectLst/>
          </c:spPr>
          <c:marker>
            <c:symbol val="diamond"/>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'[1]Tasks 6,7'!$E$13:$E$20</c:f>
              <c:numCache>
                <c:formatCode>General</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xmlns:c16r2="http://schemas.microsoft.com/office/drawing/2015/06/chart">
            <c:ext xmlns:c16="http://schemas.microsoft.com/office/drawing/2014/chart" uri="{C3380CC4-5D6E-409C-BE32-E72D297353CC}">
              <c16:uniqueId val="{00000001-F5B5-42B3-B47A-2BD3627BCBB8}"/>
            </c:ext>
          </c:extLst>
        </c:ser>
        <c:dLbls>
          <c:showLegendKey val="0"/>
          <c:showVal val="0"/>
          <c:showCatName val="0"/>
          <c:showSerName val="0"/>
          <c:showPercent val="0"/>
          <c:showBubbleSize val="0"/>
        </c:dLbls>
        <c:marker val="1"/>
        <c:smooth val="0"/>
        <c:axId val="373321400"/>
        <c:axId val="373321008"/>
      </c:lineChart>
      <c:catAx>
        <c:axId val="37332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20224"/>
        <c:crosses val="autoZero"/>
        <c:auto val="1"/>
        <c:lblAlgn val="ctr"/>
        <c:lblOffset val="100"/>
        <c:noMultiLvlLbl val="0"/>
      </c:catAx>
      <c:valAx>
        <c:axId val="3733202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20616"/>
        <c:crosses val="autoZero"/>
        <c:crossBetween val="between"/>
      </c:valAx>
      <c:valAx>
        <c:axId val="373321008"/>
        <c:scaling>
          <c:orientation val="minMax"/>
          <c:max val="1"/>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21400"/>
        <c:crosses val="max"/>
        <c:crossBetween val="between"/>
      </c:valAx>
      <c:catAx>
        <c:axId val="373321400"/>
        <c:scaling>
          <c:orientation val="minMax"/>
        </c:scaling>
        <c:delete val="1"/>
        <c:axPos val="b"/>
        <c:majorTickMark val="out"/>
        <c:minorTickMark val="none"/>
        <c:tickLblPos val="nextTo"/>
        <c:crossAx val="37332100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76200</xdr:colOff>
      <xdr:row>1</xdr:row>
      <xdr:rowOff>57150</xdr:rowOff>
    </xdr:from>
    <xdr:to>
      <xdr:col>14</xdr:col>
      <xdr:colOff>123825</xdr:colOff>
      <xdr:row>14</xdr:row>
      <xdr:rowOff>142875</xdr:rowOff>
    </xdr:to>
    <xdr:pic>
      <xdr:nvPicPr>
        <xdr:cNvPr id="1026" name="Picture 2"/>
        <xdr:cNvPicPr>
          <a:picLocks noChangeAspect="1" noChangeArrowheads="1"/>
        </xdr:cNvPicPr>
      </xdr:nvPicPr>
      <xdr:blipFill>
        <a:blip xmlns:r="http://schemas.openxmlformats.org/officeDocument/2006/relationships" r:embed="rId2"/>
        <a:srcRect/>
        <a:stretch>
          <a:fillRect/>
        </a:stretch>
      </xdr:blipFill>
      <xdr:spPr bwMode="auto">
        <a:xfrm>
          <a:off x="4819650" y="257175"/>
          <a:ext cx="3590925" cy="21431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184785</xdr:colOff>
      <xdr:row>18</xdr:row>
      <xdr:rowOff>22860</xdr:rowOff>
    </xdr:to>
    <xdr:graphicFrame macro="">
      <xdr:nvGraphicFramePr>
        <xdr:cNvPr id="2" name="Chart 1">
          <a:extLst>
            <a:ext uri="{FF2B5EF4-FFF2-40B4-BE49-F238E27FC236}">
              <a16:creationId xmlns:a16="http://schemas.microsoft.com/office/drawing/2014/main" xmlns="" id="{83903F42-CC75-4266-899F-D31CD4129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0</xdr:rowOff>
    </xdr:from>
    <xdr:to>
      <xdr:col>8</xdr:col>
      <xdr:colOff>255270</xdr:colOff>
      <xdr:row>18</xdr:row>
      <xdr:rowOff>182880</xdr:rowOff>
    </xdr:to>
    <xdr:graphicFrame macro="">
      <xdr:nvGraphicFramePr>
        <xdr:cNvPr id="2" name="Chart 1">
          <a:extLst>
            <a:ext uri="{FF2B5EF4-FFF2-40B4-BE49-F238E27FC236}">
              <a16:creationId xmlns:a16="http://schemas.microsoft.com/office/drawing/2014/main" xmlns="" id="{34A6476E-61BC-4A04-A8F5-645B698BD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20science/Stats%20for%20Data%20science/026%202.13.Practical-example.Descriptive-statistics-exercise-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65RE"/>
      <sheetName val="Task 1"/>
      <sheetName val="Tasks 2,3,4"/>
      <sheetName val="Task 5"/>
      <sheetName val="Tasks 6,7"/>
      <sheetName val="Tasks 8,9"/>
      <sheetName val="Task 10"/>
    </sheetNames>
    <sheetDataSet>
      <sheetData sheetId="0">
        <row r="6">
          <cell r="H6">
            <v>743.0856</v>
          </cell>
          <cell r="I6">
            <v>246172.67600000001</v>
          </cell>
        </row>
        <row r="7">
          <cell r="H7">
            <v>756.21280000000002</v>
          </cell>
          <cell r="I7">
            <v>246331.90400000001</v>
          </cell>
        </row>
        <row r="8">
          <cell r="H8">
            <v>587.2808</v>
          </cell>
          <cell r="I8">
            <v>209280.91039999999</v>
          </cell>
        </row>
        <row r="9">
          <cell r="H9">
            <v>1604.7463999999998</v>
          </cell>
          <cell r="I9">
            <v>452667.00639999995</v>
          </cell>
        </row>
        <row r="10">
          <cell r="H10">
            <v>1375.4507999999998</v>
          </cell>
          <cell r="I10">
            <v>467083.31319999998</v>
          </cell>
        </row>
        <row r="11">
          <cell r="H11">
            <v>675.18999999999994</v>
          </cell>
          <cell r="I11">
            <v>203491.84999999998</v>
          </cell>
        </row>
        <row r="12">
          <cell r="H12">
            <v>670.88599999999997</v>
          </cell>
          <cell r="I12">
            <v>212520.826</v>
          </cell>
        </row>
        <row r="13">
          <cell r="H13">
            <v>720.81239999999991</v>
          </cell>
          <cell r="I13">
            <v>198591.84879999998</v>
          </cell>
        </row>
        <row r="14">
          <cell r="H14">
            <v>782.25200000000007</v>
          </cell>
          <cell r="I14">
            <v>265467.68000000005</v>
          </cell>
        </row>
        <row r="15">
          <cell r="H15">
            <v>794.51840000000004</v>
          </cell>
          <cell r="I15">
            <v>235633.2592</v>
          </cell>
        </row>
        <row r="16">
          <cell r="H16">
            <v>1160.3584000000001</v>
          </cell>
          <cell r="I16">
            <v>317473.86080000002</v>
          </cell>
        </row>
        <row r="17">
          <cell r="H17">
            <v>1942.5028</v>
          </cell>
          <cell r="I17">
            <v>503790.23080000002</v>
          </cell>
        </row>
        <row r="18">
          <cell r="H18">
            <v>794.51840000000004</v>
          </cell>
          <cell r="I18">
            <v>217786.37600000002</v>
          </cell>
        </row>
        <row r="19">
          <cell r="H19">
            <v>1109.2483999999999</v>
          </cell>
          <cell r="I19">
            <v>460001.25599999994</v>
          </cell>
        </row>
        <row r="20">
          <cell r="H20">
            <v>1400.9519999999998</v>
          </cell>
          <cell r="I20">
            <v>460001.25599999994</v>
          </cell>
        </row>
        <row r="21">
          <cell r="H21">
            <v>1479.7152000000001</v>
          </cell>
          <cell r="I21">
            <v>448134.26880000002</v>
          </cell>
        </row>
        <row r="22">
          <cell r="H22">
            <v>790.53719999999998</v>
          </cell>
          <cell r="I22">
            <v>249591.99479999999</v>
          </cell>
        </row>
        <row r="23">
          <cell r="H23">
            <v>723.93280000000004</v>
          </cell>
          <cell r="I23">
            <v>196142.19200000001</v>
          </cell>
        </row>
        <row r="24">
          <cell r="H24">
            <v>781.0684</v>
          </cell>
          <cell r="I24">
            <v>258572.47760000001</v>
          </cell>
        </row>
        <row r="25">
          <cell r="H25">
            <v>1127.7556</v>
          </cell>
          <cell r="I25">
            <v>310831.21159999998</v>
          </cell>
        </row>
        <row r="26">
          <cell r="H26">
            <v>720.70479999999998</v>
          </cell>
          <cell r="I26">
            <v>207281.5912</v>
          </cell>
        </row>
        <row r="27">
          <cell r="H27">
            <v>649.68880000000001</v>
          </cell>
          <cell r="I27">
            <v>168834.04240000001</v>
          </cell>
        </row>
        <row r="28">
          <cell r="H28">
            <v>1307.4476</v>
          </cell>
          <cell r="I28">
            <v>396973.83240000001</v>
          </cell>
        </row>
        <row r="29">
          <cell r="H29">
            <v>618.37720000000002</v>
          </cell>
          <cell r="I29">
            <v>188743.1072</v>
          </cell>
        </row>
        <row r="30">
          <cell r="H30">
            <v>625.80160000000001</v>
          </cell>
          <cell r="I30">
            <v>179674.07519999999</v>
          </cell>
        </row>
        <row r="31">
          <cell r="H31">
            <v>1203.2908</v>
          </cell>
          <cell r="I31">
            <v>306363.64360000001</v>
          </cell>
        </row>
        <row r="32">
          <cell r="H32">
            <v>670.88599999999997</v>
          </cell>
          <cell r="I32">
            <v>200300.63399999999</v>
          </cell>
        </row>
        <row r="33">
          <cell r="H33">
            <v>1434.0927999999999</v>
          </cell>
          <cell r="I33">
            <v>382041.12799999997</v>
          </cell>
        </row>
        <row r="34">
          <cell r="H34">
            <v>781.0684</v>
          </cell>
          <cell r="I34">
            <v>245572.7936</v>
          </cell>
        </row>
        <row r="35">
          <cell r="H35">
            <v>1596.3536000000001</v>
          </cell>
          <cell r="I35">
            <v>407214.28960000002</v>
          </cell>
        </row>
        <row r="36">
          <cell r="H36">
            <v>1110.3244</v>
          </cell>
          <cell r="I36">
            <v>355073.4032</v>
          </cell>
        </row>
        <row r="37">
          <cell r="H37">
            <v>781.0684</v>
          </cell>
          <cell r="I37">
            <v>256821.6404</v>
          </cell>
        </row>
        <row r="38">
          <cell r="H38">
            <v>697.89359999999999</v>
          </cell>
          <cell r="I38">
            <v>226342.80319999999</v>
          </cell>
        </row>
        <row r="39">
          <cell r="H39">
            <v>625.80160000000001</v>
          </cell>
          <cell r="I39">
            <v>191389.8688</v>
          </cell>
        </row>
        <row r="40">
          <cell r="H40">
            <v>957.53239999999994</v>
          </cell>
          <cell r="I40">
            <v>297008.96519999998</v>
          </cell>
        </row>
        <row r="41">
          <cell r="H41">
            <v>722.96439999999996</v>
          </cell>
          <cell r="I41">
            <v>250773.1452</v>
          </cell>
        </row>
        <row r="42">
          <cell r="H42">
            <v>923.20799999999997</v>
          </cell>
          <cell r="I42">
            <v>312211.14399999997</v>
          </cell>
        </row>
        <row r="43">
          <cell r="H43">
            <v>670.24040000000002</v>
          </cell>
          <cell r="I43">
            <v>190119.50400000002</v>
          </cell>
        </row>
        <row r="44">
          <cell r="H44">
            <v>785.48</v>
          </cell>
          <cell r="I44">
            <v>225050.52000000002</v>
          </cell>
        </row>
        <row r="45">
          <cell r="H45">
            <v>798.28440000000001</v>
          </cell>
          <cell r="I45">
            <v>261742.742</v>
          </cell>
        </row>
        <row r="46">
          <cell r="H46">
            <v>1121.9451999999999</v>
          </cell>
          <cell r="I46">
            <v>344530.88879999996</v>
          </cell>
        </row>
        <row r="47">
          <cell r="H47">
            <v>782.25200000000007</v>
          </cell>
          <cell r="I47">
            <v>215410.27600000001</v>
          </cell>
        </row>
        <row r="48">
          <cell r="H48">
            <v>923.20799999999997</v>
          </cell>
          <cell r="I48">
            <v>252185.992</v>
          </cell>
        </row>
        <row r="49">
          <cell r="H49">
            <v>1434.0927999999999</v>
          </cell>
          <cell r="I49">
            <v>480545.80959999998</v>
          </cell>
        </row>
        <row r="50">
          <cell r="H50">
            <v>1160.3584000000001</v>
          </cell>
          <cell r="I50">
            <v>300385.6176</v>
          </cell>
        </row>
        <row r="51">
          <cell r="H51">
            <v>798.28440000000001</v>
          </cell>
          <cell r="I51">
            <v>240539.34760000001</v>
          </cell>
        </row>
        <row r="52">
          <cell r="H52">
            <v>733.18639999999994</v>
          </cell>
          <cell r="I52">
            <v>222138.71599999999</v>
          </cell>
        </row>
        <row r="53">
          <cell r="H53">
            <v>798.28440000000001</v>
          </cell>
          <cell r="I53">
            <v>228410.054</v>
          </cell>
        </row>
        <row r="54">
          <cell r="H54">
            <v>733.18639999999994</v>
          </cell>
          <cell r="I54">
            <v>197053.51439999999</v>
          </cell>
        </row>
        <row r="55">
          <cell r="H55">
            <v>717.04639999999995</v>
          </cell>
          <cell r="I55">
            <v>193660.62079999998</v>
          </cell>
        </row>
        <row r="56">
          <cell r="H56">
            <v>747.49720000000002</v>
          </cell>
          <cell r="I56">
            <v>237060.1488</v>
          </cell>
        </row>
        <row r="57">
          <cell r="H57">
            <v>1121.9451999999999</v>
          </cell>
          <cell r="I57">
            <v>372001.69679999998</v>
          </cell>
        </row>
        <row r="58">
          <cell r="H58">
            <v>1121.9451999999999</v>
          </cell>
          <cell r="I58">
            <v>290031.25879999995</v>
          </cell>
        </row>
        <row r="59">
          <cell r="H59">
            <v>827.87439999999992</v>
          </cell>
          <cell r="I59">
            <v>238811.06399999998</v>
          </cell>
        </row>
        <row r="60">
          <cell r="H60">
            <v>747.49720000000002</v>
          </cell>
          <cell r="I60">
            <v>199054.1992</v>
          </cell>
        </row>
        <row r="61">
          <cell r="H61">
            <v>1608.8352</v>
          </cell>
          <cell r="I61">
            <v>496266.40639999998</v>
          </cell>
        </row>
        <row r="62">
          <cell r="H62">
            <v>1132.0595999999998</v>
          </cell>
          <cell r="I62">
            <v>346906.89319999993</v>
          </cell>
        </row>
        <row r="63">
          <cell r="H63">
            <v>1383.8436000000002</v>
          </cell>
          <cell r="I63">
            <v>376964.61560000002</v>
          </cell>
        </row>
        <row r="64">
          <cell r="H64">
            <v>927.83479999999997</v>
          </cell>
          <cell r="I64">
            <v>315733.15360000002</v>
          </cell>
        </row>
        <row r="65">
          <cell r="H65">
            <v>669.1644</v>
          </cell>
          <cell r="I65">
            <v>188273.7304</v>
          </cell>
        </row>
        <row r="66">
          <cell r="H66">
            <v>928.1576</v>
          </cell>
          <cell r="I66">
            <v>253831.02480000001</v>
          </cell>
        </row>
        <row r="67">
          <cell r="H67">
            <v>798.49959999999987</v>
          </cell>
          <cell r="I67">
            <v>278575.86879999994</v>
          </cell>
        </row>
        <row r="68">
          <cell r="H68">
            <v>1305.6184000000001</v>
          </cell>
          <cell r="I68">
            <v>402081.79600000003</v>
          </cell>
        </row>
        <row r="69">
          <cell r="H69">
            <v>1121.9451999999999</v>
          </cell>
          <cell r="I69">
            <v>310832.58759999997</v>
          </cell>
        </row>
        <row r="70">
          <cell r="H70">
            <v>785.48</v>
          </cell>
          <cell r="I70">
            <v>257183.48</v>
          </cell>
        </row>
        <row r="71">
          <cell r="H71">
            <v>927.08159999999998</v>
          </cell>
          <cell r="I71">
            <v>326885.33600000001</v>
          </cell>
        </row>
        <row r="72">
          <cell r="H72">
            <v>1109.2483999999999</v>
          </cell>
          <cell r="I72">
            <v>344568.74280000001</v>
          </cell>
        </row>
        <row r="73">
          <cell r="H73">
            <v>649.79639999999995</v>
          </cell>
          <cell r="I73">
            <v>214631.68039999998</v>
          </cell>
        </row>
        <row r="74">
          <cell r="H74">
            <v>785.48</v>
          </cell>
          <cell r="I74">
            <v>237207.67999999999</v>
          </cell>
        </row>
        <row r="75">
          <cell r="H75">
            <v>1596.3536000000001</v>
          </cell>
          <cell r="I75">
            <v>464549.19040000002</v>
          </cell>
        </row>
        <row r="76">
          <cell r="H76">
            <v>1121.9451999999999</v>
          </cell>
          <cell r="I76">
            <v>310577.03959999996</v>
          </cell>
        </row>
        <row r="77">
          <cell r="H77">
            <v>743.40840000000003</v>
          </cell>
          <cell r="I77">
            <v>205098.2108</v>
          </cell>
        </row>
        <row r="78">
          <cell r="H78">
            <v>756.21280000000002</v>
          </cell>
          <cell r="I78">
            <v>248525.11680000002</v>
          </cell>
        </row>
        <row r="79">
          <cell r="H79">
            <v>649.79639999999995</v>
          </cell>
          <cell r="I79">
            <v>224463.86599999998</v>
          </cell>
        </row>
        <row r="80">
          <cell r="H80">
            <v>785.48</v>
          </cell>
          <cell r="I80">
            <v>220606.28</v>
          </cell>
        </row>
        <row r="81">
          <cell r="H81">
            <v>785.48</v>
          </cell>
          <cell r="I81">
            <v>220865</v>
          </cell>
        </row>
        <row r="82">
          <cell r="H82">
            <v>1283.4528</v>
          </cell>
          <cell r="I82">
            <v>338181.18080000003</v>
          </cell>
        </row>
        <row r="83">
          <cell r="H83">
            <v>1434.0927999999999</v>
          </cell>
          <cell r="I83">
            <v>432679.91199999995</v>
          </cell>
        </row>
        <row r="84">
          <cell r="H84">
            <v>782.25200000000007</v>
          </cell>
          <cell r="I84">
            <v>196220.04800000001</v>
          </cell>
        </row>
        <row r="85">
          <cell r="H85">
            <v>1288.6176</v>
          </cell>
          <cell r="I85">
            <v>323915.8112</v>
          </cell>
        </row>
        <row r="86">
          <cell r="H86">
            <v>781.0684</v>
          </cell>
          <cell r="I86">
            <v>200719.01519999999</v>
          </cell>
        </row>
        <row r="87">
          <cell r="H87">
            <v>1222.336</v>
          </cell>
          <cell r="I87">
            <v>380809.52</v>
          </cell>
        </row>
        <row r="88">
          <cell r="H88">
            <v>781.0684</v>
          </cell>
          <cell r="I88">
            <v>213942.5624</v>
          </cell>
        </row>
        <row r="89">
          <cell r="H89">
            <v>743.0856</v>
          </cell>
          <cell r="I89">
            <v>207581.42720000001</v>
          </cell>
        </row>
        <row r="90">
          <cell r="H90">
            <v>785.48</v>
          </cell>
          <cell r="I90">
            <v>241671.52000000002</v>
          </cell>
        </row>
        <row r="91">
          <cell r="H91">
            <v>1109.2483999999999</v>
          </cell>
          <cell r="I91">
            <v>336695.2524</v>
          </cell>
        </row>
        <row r="92">
          <cell r="H92">
            <v>579.74879999999996</v>
          </cell>
          <cell r="I92">
            <v>171262.6544</v>
          </cell>
        </row>
        <row r="93">
          <cell r="H93">
            <v>1128.4012</v>
          </cell>
          <cell r="I93">
            <v>299159.1384</v>
          </cell>
        </row>
        <row r="94">
          <cell r="H94">
            <v>701.65959999999995</v>
          </cell>
          <cell r="I94">
            <v>212265.66799999998</v>
          </cell>
        </row>
        <row r="95">
          <cell r="H95">
            <v>1336.93</v>
          </cell>
          <cell r="I95">
            <v>388515.14</v>
          </cell>
        </row>
        <row r="96">
          <cell r="H96">
            <v>794.51840000000004</v>
          </cell>
          <cell r="I96">
            <v>263790.81440000003</v>
          </cell>
        </row>
        <row r="97">
          <cell r="H97">
            <v>1171.5488</v>
          </cell>
          <cell r="I97">
            <v>367976.45760000002</v>
          </cell>
        </row>
        <row r="98">
          <cell r="H98">
            <v>794.51840000000004</v>
          </cell>
          <cell r="I98">
            <v>243052.59039999999</v>
          </cell>
        </row>
        <row r="99">
          <cell r="H99">
            <v>798.28440000000001</v>
          </cell>
          <cell r="I99">
            <v>269075.30160000001</v>
          </cell>
        </row>
        <row r="100">
          <cell r="H100">
            <v>798.28440000000001</v>
          </cell>
          <cell r="I100">
            <v>223577.32</v>
          </cell>
        </row>
        <row r="101">
          <cell r="H101">
            <v>649.79639999999995</v>
          </cell>
          <cell r="I101">
            <v>198075.992</v>
          </cell>
        </row>
        <row r="102">
          <cell r="H102">
            <v>1137.4395999999999</v>
          </cell>
          <cell r="I102">
            <v>354553.23239999998</v>
          </cell>
        </row>
        <row r="103">
          <cell r="H103">
            <v>1604.7463999999998</v>
          </cell>
          <cell r="I103">
            <v>456919.45599999995</v>
          </cell>
        </row>
        <row r="104">
          <cell r="H104">
            <v>675.18999999999994</v>
          </cell>
          <cell r="I104">
            <v>233142.8</v>
          </cell>
        </row>
        <row r="105">
          <cell r="H105">
            <v>649.68880000000001</v>
          </cell>
          <cell r="I105">
            <v>225401.6152</v>
          </cell>
        </row>
        <row r="106">
          <cell r="H106">
            <v>785.48</v>
          </cell>
          <cell r="I106">
            <v>195153.16</v>
          </cell>
        </row>
        <row r="107">
          <cell r="H107">
            <v>781.0684</v>
          </cell>
          <cell r="I107">
            <v>206631.81</v>
          </cell>
        </row>
        <row r="108">
          <cell r="H108">
            <v>1127.7556</v>
          </cell>
          <cell r="I108">
            <v>358525.59239999996</v>
          </cell>
        </row>
        <row r="109">
          <cell r="H109">
            <v>794.51840000000004</v>
          </cell>
          <cell r="I109">
            <v>223917.33600000001</v>
          </cell>
        </row>
        <row r="110">
          <cell r="H110">
            <v>794.51840000000004</v>
          </cell>
          <cell r="I110">
            <v>201518.89440000002</v>
          </cell>
        </row>
        <row r="111">
          <cell r="H111">
            <v>781.0684</v>
          </cell>
          <cell r="I111">
            <v>269278.57199999999</v>
          </cell>
        </row>
        <row r="112">
          <cell r="H112">
            <v>720.81239999999991</v>
          </cell>
          <cell r="I112">
            <v>204808.16039999996</v>
          </cell>
        </row>
        <row r="113">
          <cell r="H113">
            <v>927.83479999999997</v>
          </cell>
          <cell r="I113">
            <v>306878.45759999997</v>
          </cell>
        </row>
        <row r="114">
          <cell r="H114">
            <v>927.83479999999997</v>
          </cell>
          <cell r="I114">
            <v>275394.24839999998</v>
          </cell>
        </row>
        <row r="115">
          <cell r="H115">
            <v>785.48</v>
          </cell>
          <cell r="I115">
            <v>192092.24</v>
          </cell>
        </row>
        <row r="116">
          <cell r="H116">
            <v>618.16200000000003</v>
          </cell>
          <cell r="I116">
            <v>165430.28200000001</v>
          </cell>
        </row>
        <row r="117">
          <cell r="H117">
            <v>1109.2483999999999</v>
          </cell>
          <cell r="I117">
            <v>310223.29079999996</v>
          </cell>
        </row>
        <row r="118">
          <cell r="H118">
            <v>720.70479999999998</v>
          </cell>
          <cell r="I118">
            <v>231552.32559999998</v>
          </cell>
        </row>
        <row r="119">
          <cell r="H119">
            <v>720.81239999999991</v>
          </cell>
          <cell r="I119">
            <v>215774.28439999997</v>
          </cell>
        </row>
        <row r="120">
          <cell r="H120">
            <v>927.08159999999998</v>
          </cell>
          <cell r="I120">
            <v>289727.99040000001</v>
          </cell>
        </row>
        <row r="121">
          <cell r="H121">
            <v>798.28440000000001</v>
          </cell>
          <cell r="I121">
            <v>195874.94399999999</v>
          </cell>
        </row>
        <row r="122">
          <cell r="H122">
            <v>1057.9232</v>
          </cell>
          <cell r="I122">
            <v>357538.19519999996</v>
          </cell>
        </row>
        <row r="123">
          <cell r="H123">
            <v>781.0684</v>
          </cell>
          <cell r="I123">
            <v>239248.7512</v>
          </cell>
        </row>
        <row r="124">
          <cell r="H124">
            <v>1396.8632</v>
          </cell>
          <cell r="I124">
            <v>382277.14880000002</v>
          </cell>
        </row>
        <row r="125">
          <cell r="H125">
            <v>794.51840000000004</v>
          </cell>
          <cell r="I125">
            <v>248422.66399999999</v>
          </cell>
        </row>
        <row r="126">
          <cell r="H126">
            <v>923.20799999999997</v>
          </cell>
          <cell r="I126">
            <v>242740.65599999999</v>
          </cell>
        </row>
        <row r="127">
          <cell r="H127">
            <v>781.0684</v>
          </cell>
          <cell r="I127">
            <v>253025.77720000001</v>
          </cell>
        </row>
        <row r="128">
          <cell r="H128">
            <v>782.25200000000007</v>
          </cell>
          <cell r="I128">
            <v>234172.38800000004</v>
          </cell>
        </row>
        <row r="129">
          <cell r="H129">
            <v>733.18639999999994</v>
          </cell>
          <cell r="I129">
            <v>200678.75119999997</v>
          </cell>
        </row>
        <row r="130">
          <cell r="H130">
            <v>733.18639999999994</v>
          </cell>
          <cell r="I130">
            <v>226578.51199999999</v>
          </cell>
        </row>
        <row r="131">
          <cell r="H131">
            <v>794.51840000000004</v>
          </cell>
          <cell r="I131">
            <v>200148.89440000002</v>
          </cell>
        </row>
        <row r="132">
          <cell r="H132">
            <v>756.21280000000002</v>
          </cell>
          <cell r="I132">
            <v>218585.92480000001</v>
          </cell>
        </row>
        <row r="133">
          <cell r="H133">
            <v>736.62959999999987</v>
          </cell>
          <cell r="I133">
            <v>198841.69519999996</v>
          </cell>
        </row>
        <row r="134">
          <cell r="H134">
            <v>785.48</v>
          </cell>
          <cell r="I134">
            <v>252927.84</v>
          </cell>
        </row>
        <row r="135">
          <cell r="H135">
            <v>781.0684</v>
          </cell>
          <cell r="I135">
            <v>225290.22039999999</v>
          </cell>
        </row>
        <row r="136">
          <cell r="H136">
            <v>798.28440000000001</v>
          </cell>
          <cell r="I136">
            <v>234750.58600000001</v>
          </cell>
        </row>
        <row r="137">
          <cell r="H137">
            <v>798.28440000000001</v>
          </cell>
          <cell r="I137">
            <v>287466.41159999999</v>
          </cell>
        </row>
        <row r="138">
          <cell r="H138">
            <v>827.87439999999992</v>
          </cell>
          <cell r="I138">
            <v>229464.71119999999</v>
          </cell>
        </row>
        <row r="139">
          <cell r="H139">
            <v>1160.3584000000001</v>
          </cell>
          <cell r="I139">
            <v>377313.5552</v>
          </cell>
        </row>
        <row r="140">
          <cell r="H140">
            <v>827.87439999999992</v>
          </cell>
          <cell r="I140">
            <v>276759.18</v>
          </cell>
        </row>
        <row r="141">
          <cell r="H141">
            <v>723.8252</v>
          </cell>
          <cell r="I141">
            <v>219373.4056</v>
          </cell>
        </row>
        <row r="142">
          <cell r="H142">
            <v>798.28440000000001</v>
          </cell>
          <cell r="I142">
            <v>230216.21919999999</v>
          </cell>
        </row>
        <row r="143">
          <cell r="H143">
            <v>1238.5835999999999</v>
          </cell>
          <cell r="I143">
            <v>410932.67319999996</v>
          </cell>
        </row>
        <row r="144">
          <cell r="H144">
            <v>723.8252</v>
          </cell>
          <cell r="I144">
            <v>214341.3364</v>
          </cell>
        </row>
        <row r="145">
          <cell r="H145">
            <v>977.86879999999996</v>
          </cell>
          <cell r="I145">
            <v>248274.31359999999</v>
          </cell>
        </row>
        <row r="146">
          <cell r="H146">
            <v>1093.0008</v>
          </cell>
          <cell r="I146">
            <v>390494.27120000002</v>
          </cell>
        </row>
        <row r="147">
          <cell r="H147">
            <v>927.83479999999997</v>
          </cell>
          <cell r="I147">
            <v>293876.27480000001</v>
          </cell>
        </row>
        <row r="148">
          <cell r="H148">
            <v>701.65959999999995</v>
          </cell>
          <cell r="I148">
            <v>204286.66679999998</v>
          </cell>
        </row>
        <row r="149">
          <cell r="H149">
            <v>680.56999999999994</v>
          </cell>
          <cell r="I149">
            <v>230154.52999999997</v>
          </cell>
        </row>
        <row r="150">
          <cell r="H150">
            <v>723.93280000000004</v>
          </cell>
          <cell r="I150">
            <v>228170.02560000002</v>
          </cell>
        </row>
        <row r="151">
          <cell r="H151">
            <v>649.79639999999995</v>
          </cell>
          <cell r="I151">
            <v>205085.40479999999</v>
          </cell>
        </row>
        <row r="152">
          <cell r="H152">
            <v>649.79639999999995</v>
          </cell>
          <cell r="I152">
            <v>177555.06399999998</v>
          </cell>
        </row>
        <row r="153">
          <cell r="H153">
            <v>785.48</v>
          </cell>
          <cell r="I153">
            <v>217748.48000000001</v>
          </cell>
        </row>
        <row r="154">
          <cell r="H154">
            <v>785.48</v>
          </cell>
          <cell r="I154">
            <v>247739.44</v>
          </cell>
        </row>
        <row r="155">
          <cell r="H155">
            <v>1615.2912000000001</v>
          </cell>
          <cell r="I155">
            <v>484458.03040000005</v>
          </cell>
        </row>
        <row r="156">
          <cell r="H156">
            <v>1132.0595999999998</v>
          </cell>
          <cell r="I156">
            <v>356506.36999999994</v>
          </cell>
        </row>
        <row r="157">
          <cell r="H157">
            <v>720.38200000000006</v>
          </cell>
          <cell r="I157">
            <v>197869.36400000003</v>
          </cell>
        </row>
        <row r="158">
          <cell r="H158">
            <v>733.18639999999994</v>
          </cell>
          <cell r="I158">
            <v>236608.95279999997</v>
          </cell>
        </row>
        <row r="159">
          <cell r="H159">
            <v>782.25200000000007</v>
          </cell>
          <cell r="I159">
            <v>208930.81200000001</v>
          </cell>
        </row>
        <row r="160">
          <cell r="H160">
            <v>798.28440000000001</v>
          </cell>
          <cell r="I160">
            <v>263123.42080000002</v>
          </cell>
        </row>
        <row r="161">
          <cell r="H161">
            <v>1057.9232</v>
          </cell>
          <cell r="I161">
            <v>286433.57279999997</v>
          </cell>
        </row>
        <row r="162">
          <cell r="H162">
            <v>723.8252</v>
          </cell>
          <cell r="I162">
            <v>229581.7836</v>
          </cell>
        </row>
        <row r="163">
          <cell r="H163">
            <v>798.28440000000001</v>
          </cell>
          <cell r="I163">
            <v>252053.0264</v>
          </cell>
        </row>
        <row r="164">
          <cell r="H164">
            <v>794.51840000000004</v>
          </cell>
          <cell r="I164">
            <v>244820.66720000003</v>
          </cell>
        </row>
        <row r="165">
          <cell r="H165">
            <v>794.51840000000004</v>
          </cell>
          <cell r="I165">
            <v>241620.48320000002</v>
          </cell>
        </row>
        <row r="166">
          <cell r="H166">
            <v>782.25200000000007</v>
          </cell>
          <cell r="I166">
            <v>235762.34000000003</v>
          </cell>
        </row>
        <row r="167">
          <cell r="H167">
            <v>785.48</v>
          </cell>
          <cell r="I167">
            <v>236639.56</v>
          </cell>
        </row>
        <row r="168">
          <cell r="H168">
            <v>923.20799999999997</v>
          </cell>
          <cell r="I168">
            <v>294807.64799999999</v>
          </cell>
        </row>
        <row r="169">
          <cell r="H169">
            <v>923.20799999999997</v>
          </cell>
          <cell r="I169">
            <v>293828.68799999997</v>
          </cell>
        </row>
        <row r="170">
          <cell r="H170">
            <v>1434.0927999999999</v>
          </cell>
          <cell r="I170">
            <v>412856.56159999996</v>
          </cell>
        </row>
        <row r="171">
          <cell r="H171">
            <v>782.25200000000007</v>
          </cell>
          <cell r="I171">
            <v>224076.83600000001</v>
          </cell>
        </row>
        <row r="172">
          <cell r="H172">
            <v>781.0684</v>
          </cell>
          <cell r="I172">
            <v>258015.61439999999</v>
          </cell>
        </row>
        <row r="173">
          <cell r="H173">
            <v>618.37720000000002</v>
          </cell>
          <cell r="I173">
            <v>153466.71240000002</v>
          </cell>
        </row>
        <row r="174">
          <cell r="H174">
            <v>923.20799999999997</v>
          </cell>
          <cell r="I174">
            <v>261871.696</v>
          </cell>
        </row>
        <row r="175">
          <cell r="H175">
            <v>781.0684</v>
          </cell>
          <cell r="I175">
            <v>210038.6992</v>
          </cell>
        </row>
        <row r="176">
          <cell r="H176">
            <v>781.0684</v>
          </cell>
          <cell r="I176">
            <v>210824.0576</v>
          </cell>
        </row>
        <row r="177">
          <cell r="H177">
            <v>781.0684</v>
          </cell>
          <cell r="I177">
            <v>249075.6568</v>
          </cell>
        </row>
        <row r="178">
          <cell r="H178">
            <v>697.89359999999999</v>
          </cell>
          <cell r="I178">
            <v>219865.76079999999</v>
          </cell>
        </row>
        <row r="179">
          <cell r="H179">
            <v>670.88599999999997</v>
          </cell>
          <cell r="I179">
            <v>204292.49399999998</v>
          </cell>
        </row>
        <row r="180">
          <cell r="H180">
            <v>782.25200000000007</v>
          </cell>
          <cell r="I180">
            <v>261579.89200000002</v>
          </cell>
        </row>
        <row r="181">
          <cell r="H181">
            <v>743.40840000000003</v>
          </cell>
          <cell r="I181">
            <v>222867.42080000002</v>
          </cell>
        </row>
        <row r="182">
          <cell r="H182">
            <v>923.20799999999997</v>
          </cell>
          <cell r="I182">
            <v>291494.36</v>
          </cell>
        </row>
        <row r="183">
          <cell r="H183">
            <v>923.20799999999997</v>
          </cell>
          <cell r="I183">
            <v>296483.14399999997</v>
          </cell>
        </row>
        <row r="184">
          <cell r="H184">
            <v>1769.4819999999997</v>
          </cell>
          <cell r="I184">
            <v>532877.38399999996</v>
          </cell>
        </row>
        <row r="185">
          <cell r="H185">
            <v>410.70920000000001</v>
          </cell>
          <cell r="I185">
            <v>117564.0716</v>
          </cell>
        </row>
        <row r="186">
          <cell r="H186">
            <v>1200.82</v>
          </cell>
          <cell r="I186">
            <v>317196.39999999997</v>
          </cell>
        </row>
        <row r="187">
          <cell r="H187">
            <v>800.96</v>
          </cell>
          <cell r="I187">
            <v>264142.16000000003</v>
          </cell>
        </row>
        <row r="188">
          <cell r="H188">
            <v>827.87439999999992</v>
          </cell>
          <cell r="I188">
            <v>222947.20879999999</v>
          </cell>
        </row>
        <row r="189">
          <cell r="H189">
            <v>775.6884</v>
          </cell>
          <cell r="I189">
            <v>250312.5344</v>
          </cell>
        </row>
        <row r="190">
          <cell r="H190">
            <v>775.6884</v>
          </cell>
          <cell r="I190">
            <v>246050.40400000001</v>
          </cell>
        </row>
        <row r="191">
          <cell r="H191">
            <v>1604.7463999999998</v>
          </cell>
          <cell r="I191">
            <v>529317.28319999995</v>
          </cell>
        </row>
        <row r="192">
          <cell r="H192">
            <v>587.2808</v>
          </cell>
          <cell r="I192">
            <v>169158.29440000001</v>
          </cell>
        </row>
        <row r="193">
          <cell r="H193">
            <v>756.21280000000002</v>
          </cell>
          <cell r="I193">
            <v>206958.712</v>
          </cell>
        </row>
        <row r="194">
          <cell r="H194">
            <v>743.0856</v>
          </cell>
          <cell r="I194">
            <v>206445.42319999999</v>
          </cell>
        </row>
        <row r="195">
          <cell r="H195">
            <v>827.87439999999992</v>
          </cell>
          <cell r="I195">
            <v>239341.58079999997</v>
          </cell>
        </row>
        <row r="196">
          <cell r="H196">
            <v>1160.3584000000001</v>
          </cell>
          <cell r="I196">
            <v>398903.42240000004</v>
          </cell>
        </row>
        <row r="197">
          <cell r="H197">
            <v>743.0856</v>
          </cell>
          <cell r="I197">
            <v>210745.16639999999</v>
          </cell>
        </row>
        <row r="198">
          <cell r="H198">
            <v>1160.3584000000001</v>
          </cell>
          <cell r="I198">
            <v>331154.87840000005</v>
          </cell>
        </row>
        <row r="199">
          <cell r="H199">
            <v>625.80160000000001</v>
          </cell>
          <cell r="I199">
            <v>204434.6784</v>
          </cell>
        </row>
        <row r="200">
          <cell r="H200">
            <v>756.21280000000002</v>
          </cell>
          <cell r="I200">
            <v>189194.30720000001</v>
          </cell>
        </row>
        <row r="201">
          <cell r="H201">
            <v>625.80160000000001</v>
          </cell>
          <cell r="I201">
            <v>204027.0912</v>
          </cell>
        </row>
        <row r="202">
          <cell r="H202">
            <v>1238.5835999999999</v>
          </cell>
          <cell r="I202">
            <v>400865.91599999997</v>
          </cell>
        </row>
        <row r="203">
          <cell r="H203">
            <v>713.71079999999995</v>
          </cell>
          <cell r="I203">
            <v>217787.71039999998</v>
          </cell>
        </row>
        <row r="204">
          <cell r="H204">
            <v>763.20680000000004</v>
          </cell>
          <cell r="I204">
            <v>219630.90120000002</v>
          </cell>
        </row>
        <row r="205">
          <cell r="H205">
            <v>798.49959999999987</v>
          </cell>
          <cell r="I205">
            <v>244624.87199999997</v>
          </cell>
        </row>
        <row r="206">
          <cell r="H206">
            <v>618.37720000000002</v>
          </cell>
          <cell r="I206">
            <v>163162.8792</v>
          </cell>
        </row>
        <row r="207">
          <cell r="H207">
            <v>1479.7152000000001</v>
          </cell>
          <cell r="I207">
            <v>401302.81920000003</v>
          </cell>
        </row>
        <row r="208">
          <cell r="H208">
            <v>1603.9931999999999</v>
          </cell>
          <cell r="I208">
            <v>538271.73560000001</v>
          </cell>
        </row>
        <row r="209">
          <cell r="H209">
            <v>1615.2912000000001</v>
          </cell>
          <cell r="I209">
            <v>461464.99200000003</v>
          </cell>
        </row>
        <row r="210">
          <cell r="H210">
            <v>784.1887999999999</v>
          </cell>
          <cell r="I210">
            <v>275812.49280000001</v>
          </cell>
        </row>
        <row r="211">
          <cell r="H211">
            <v>720.38200000000006</v>
          </cell>
          <cell r="I211">
            <v>216552.71200000003</v>
          </cell>
        </row>
        <row r="212">
          <cell r="H212">
            <v>1596.3536000000001</v>
          </cell>
          <cell r="I212">
            <v>495570.44480000006</v>
          </cell>
        </row>
        <row r="213">
          <cell r="H213">
            <v>1121.9451999999999</v>
          </cell>
          <cell r="I213">
            <v>388656.80639999994</v>
          </cell>
        </row>
        <row r="214">
          <cell r="H214">
            <v>1596.3536000000001</v>
          </cell>
          <cell r="I214">
            <v>495024.09120000002</v>
          </cell>
        </row>
        <row r="215">
          <cell r="H215">
            <v>1596.3536000000001</v>
          </cell>
          <cell r="I215">
            <v>526947.16320000007</v>
          </cell>
        </row>
        <row r="216">
          <cell r="H216">
            <v>1273.8763999999999</v>
          </cell>
          <cell r="I216">
            <v>427236.09959999996</v>
          </cell>
        </row>
        <row r="217">
          <cell r="H217">
            <v>966.57079999999996</v>
          </cell>
          <cell r="I217">
            <v>327044.36839999998</v>
          </cell>
        </row>
        <row r="218">
          <cell r="H218">
            <v>1357.1587999999999</v>
          </cell>
          <cell r="I218">
            <v>385447.68719999999</v>
          </cell>
        </row>
        <row r="219">
          <cell r="H219">
            <v>1343.386</v>
          </cell>
          <cell r="I219">
            <v>401894.81799999997</v>
          </cell>
        </row>
        <row r="220">
          <cell r="H220">
            <v>758.68760000000009</v>
          </cell>
          <cell r="I220">
            <v>264275.78240000003</v>
          </cell>
        </row>
        <row r="221">
          <cell r="H221">
            <v>789.24599999999987</v>
          </cell>
          <cell r="I221">
            <v>231348.92799999996</v>
          </cell>
        </row>
        <row r="222">
          <cell r="H222">
            <v>789.24599999999987</v>
          </cell>
          <cell r="I222">
            <v>264238.94999999995</v>
          </cell>
        </row>
        <row r="223">
          <cell r="H223">
            <v>733.18639999999994</v>
          </cell>
          <cell r="I223">
            <v>217357.63279999999</v>
          </cell>
        </row>
        <row r="224">
          <cell r="H224">
            <v>1611.8480000000002</v>
          </cell>
          <cell r="I224">
            <v>482404.31200000003</v>
          </cell>
        </row>
        <row r="225">
          <cell r="H225">
            <v>789.24599999999987</v>
          </cell>
          <cell r="I225">
            <v>228937.89599999995</v>
          </cell>
        </row>
        <row r="226">
          <cell r="H226">
            <v>1611.8480000000002</v>
          </cell>
          <cell r="I226">
            <v>498994.03200000006</v>
          </cell>
        </row>
        <row r="227">
          <cell r="H227">
            <v>789.24599999999987</v>
          </cell>
          <cell r="I227">
            <v>256376.27599999995</v>
          </cell>
        </row>
        <row r="228">
          <cell r="H228">
            <v>794.51840000000004</v>
          </cell>
          <cell r="I228">
            <v>255243.10879999999</v>
          </cell>
        </row>
        <row r="229">
          <cell r="H229">
            <v>1611.8480000000002</v>
          </cell>
          <cell r="I229">
            <v>506786.66400000005</v>
          </cell>
        </row>
        <row r="230">
          <cell r="H230">
            <v>789.24599999999987</v>
          </cell>
          <cell r="I230">
            <v>233172.48999999996</v>
          </cell>
        </row>
        <row r="231">
          <cell r="H231">
            <v>794.51840000000004</v>
          </cell>
          <cell r="I231">
            <v>233834.00480000002</v>
          </cell>
        </row>
        <row r="232">
          <cell r="H232">
            <v>1611.8480000000002</v>
          </cell>
          <cell r="I232">
            <v>523373.44800000009</v>
          </cell>
        </row>
        <row r="233">
          <cell r="H233">
            <v>789.24599999999987</v>
          </cell>
          <cell r="I233">
            <v>228872.91199999995</v>
          </cell>
        </row>
        <row r="234">
          <cell r="H234">
            <v>794.51840000000004</v>
          </cell>
          <cell r="I234">
            <v>208655.6704</v>
          </cell>
        </row>
        <row r="235">
          <cell r="H235">
            <v>1111.7231999999999</v>
          </cell>
          <cell r="I235">
            <v>322952.55839999998</v>
          </cell>
        </row>
        <row r="236">
          <cell r="H236">
            <v>785.48</v>
          </cell>
          <cell r="I236">
            <v>216826</v>
          </cell>
        </row>
        <row r="237">
          <cell r="H237">
            <v>1058.2459999999999</v>
          </cell>
          <cell r="I237">
            <v>298730.40399999998</v>
          </cell>
        </row>
        <row r="238">
          <cell r="H238">
            <v>791.72079999999994</v>
          </cell>
          <cell r="I238">
            <v>230495.00639999998</v>
          </cell>
        </row>
        <row r="239">
          <cell r="H239">
            <v>1068.5755999999999</v>
          </cell>
          <cell r="I239">
            <v>346048.04079999996</v>
          </cell>
        </row>
        <row r="240">
          <cell r="H240">
            <v>1325.3091999999999</v>
          </cell>
          <cell r="I240">
            <v>377043.5956</v>
          </cell>
        </row>
        <row r="241">
          <cell r="H241">
            <v>1273.8763999999999</v>
          </cell>
          <cell r="I241">
            <v>413761.70639999997</v>
          </cell>
        </row>
        <row r="242">
          <cell r="H242">
            <v>798.49959999999987</v>
          </cell>
          <cell r="I242">
            <v>212644.39479999998</v>
          </cell>
        </row>
        <row r="243">
          <cell r="H243">
            <v>798.49959999999987</v>
          </cell>
          <cell r="I243">
            <v>250415.38199999995</v>
          </cell>
        </row>
        <row r="244">
          <cell r="H244">
            <v>798.49959999999987</v>
          </cell>
          <cell r="I244">
            <v>219252.89199999996</v>
          </cell>
        </row>
        <row r="245">
          <cell r="H245">
            <v>1058.2459999999999</v>
          </cell>
          <cell r="I245">
            <v>264011.69799999997</v>
          </cell>
        </row>
        <row r="246">
          <cell r="H246">
            <v>618.16200000000003</v>
          </cell>
          <cell r="I246">
            <v>211406.86800000002</v>
          </cell>
        </row>
        <row r="247">
          <cell r="H247">
            <v>1273.8763999999999</v>
          </cell>
          <cell r="I247">
            <v>396330.29079999996</v>
          </cell>
        </row>
        <row r="248">
          <cell r="H248">
            <v>798.49959999999987</v>
          </cell>
          <cell r="I248">
            <v>227072.87839999996</v>
          </cell>
        </row>
        <row r="249">
          <cell r="H249">
            <v>798.49959999999987</v>
          </cell>
          <cell r="I249">
            <v>276323.86559999996</v>
          </cell>
        </row>
        <row r="250">
          <cell r="H250">
            <v>798.49959999999987</v>
          </cell>
          <cell r="I250">
            <v>230943.37959999996</v>
          </cell>
        </row>
        <row r="251">
          <cell r="H251">
            <v>1058.2459999999999</v>
          </cell>
          <cell r="I251">
            <v>315382.11</v>
          </cell>
        </row>
        <row r="252">
          <cell r="H252">
            <v>1273.5536</v>
          </cell>
          <cell r="I252">
            <v>372016.56160000002</v>
          </cell>
        </row>
        <row r="253">
          <cell r="H253">
            <v>798.49959999999987</v>
          </cell>
          <cell r="I253">
            <v>237680.87519999995</v>
          </cell>
        </row>
        <row r="254">
          <cell r="H254">
            <v>798.49959999999987</v>
          </cell>
          <cell r="I254">
            <v>234032.88399999996</v>
          </cell>
        </row>
        <row r="255">
          <cell r="H255">
            <v>798.28440000000001</v>
          </cell>
          <cell r="I255">
            <v>273165.57680000004</v>
          </cell>
        </row>
        <row r="256">
          <cell r="H256">
            <v>1057.9232</v>
          </cell>
          <cell r="I256">
            <v>271227.49439999997</v>
          </cell>
        </row>
        <row r="257">
          <cell r="H257">
            <v>1273.5536</v>
          </cell>
          <cell r="I257">
            <v>349865.22239999997</v>
          </cell>
        </row>
        <row r="258">
          <cell r="H258">
            <v>618.16200000000003</v>
          </cell>
          <cell r="I258">
            <v>199730.734</v>
          </cell>
        </row>
        <row r="259">
          <cell r="H259">
            <v>1273.5536</v>
          </cell>
          <cell r="I259">
            <v>338482.45439999999</v>
          </cell>
        </row>
        <row r="260">
          <cell r="H260">
            <v>1057.9232</v>
          </cell>
          <cell r="I260">
            <v>351304.57759999996</v>
          </cell>
        </row>
        <row r="261">
          <cell r="H261">
            <v>1273.5536</v>
          </cell>
          <cell r="I261">
            <v>338472.13279999996</v>
          </cell>
        </row>
        <row r="262">
          <cell r="H262">
            <v>798.28440000000001</v>
          </cell>
          <cell r="I262">
            <v>212916.35680000001</v>
          </cell>
        </row>
        <row r="263">
          <cell r="H263">
            <v>1057.9232</v>
          </cell>
          <cell r="I263">
            <v>308660.80319999997</v>
          </cell>
        </row>
        <row r="264">
          <cell r="H264">
            <v>606.32600000000002</v>
          </cell>
          <cell r="I264">
            <v>147343.69400000002</v>
          </cell>
        </row>
        <row r="265">
          <cell r="H265">
            <v>1273.5536</v>
          </cell>
          <cell r="I265">
            <v>448574.6704</v>
          </cell>
        </row>
        <row r="266">
          <cell r="H266">
            <v>798.28440000000001</v>
          </cell>
          <cell r="I266">
            <v>255337.89800000002</v>
          </cell>
        </row>
        <row r="267">
          <cell r="H267">
            <v>598.5788</v>
          </cell>
          <cell r="I267">
            <v>175773.58559999999</v>
          </cell>
        </row>
        <row r="268">
          <cell r="H268">
            <v>1238.5835999999999</v>
          </cell>
          <cell r="I268">
            <v>322610.73919999995</v>
          </cell>
        </row>
        <row r="269">
          <cell r="H269">
            <v>794.51840000000004</v>
          </cell>
          <cell r="I269">
            <v>279191.25599999999</v>
          </cell>
        </row>
        <row r="270">
          <cell r="H270">
            <v>1013.2692</v>
          </cell>
          <cell r="I270">
            <v>287996.52960000001</v>
          </cell>
        </row>
        <row r="271">
          <cell r="H271">
            <v>1074.7087999999999</v>
          </cell>
          <cell r="I271">
            <v>365868.77759999997</v>
          </cell>
        </row>
        <row r="272">
          <cell r="H272">
            <v>789.24599999999987</v>
          </cell>
          <cell r="I272">
            <v>199216.40399999995</v>
          </cell>
        </row>
      </sheetData>
      <sheetData sheetId="1"/>
      <sheetData sheetId="2"/>
      <sheetData sheetId="3"/>
      <sheetData sheetId="4">
        <row r="13">
          <cell r="B13" t="str">
            <v>USA</v>
          </cell>
          <cell r="C13">
            <v>177</v>
          </cell>
          <cell r="E13">
            <v>0.90769230769230769</v>
          </cell>
        </row>
        <row r="14">
          <cell r="B14" t="str">
            <v>Canada</v>
          </cell>
          <cell r="C14">
            <v>7</v>
          </cell>
          <cell r="E14">
            <v>0.94358974358974357</v>
          </cell>
        </row>
        <row r="15">
          <cell r="B15" t="str">
            <v>Russia</v>
          </cell>
          <cell r="C15">
            <v>4</v>
          </cell>
          <cell r="E15">
            <v>0.96410256410256412</v>
          </cell>
        </row>
        <row r="16">
          <cell r="B16" t="str">
            <v>Belgium</v>
          </cell>
          <cell r="C16">
            <v>2</v>
          </cell>
          <cell r="E16">
            <v>0.97435897435897434</v>
          </cell>
        </row>
        <row r="17">
          <cell r="B17" t="str">
            <v>UK</v>
          </cell>
          <cell r="C17">
            <v>2</v>
          </cell>
          <cell r="E17">
            <v>0.98461538461538456</v>
          </cell>
        </row>
        <row r="18">
          <cell r="B18" t="str">
            <v>Denmark</v>
          </cell>
          <cell r="C18">
            <v>1</v>
          </cell>
          <cell r="E18">
            <v>0.98974358974358967</v>
          </cell>
        </row>
        <row r="19">
          <cell r="B19" t="str">
            <v>Germany</v>
          </cell>
          <cell r="C19">
            <v>1</v>
          </cell>
          <cell r="E19">
            <v>0.99487179487179478</v>
          </cell>
        </row>
        <row r="20">
          <cell r="B20" t="str">
            <v>Mexico</v>
          </cell>
          <cell r="C20">
            <v>1</v>
          </cell>
          <cell r="E20">
            <v>0.99999999999999989</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zoomScale="102" zoomScaleNormal="102" workbookViewId="0">
      <pane ySplit="5" topLeftCell="A129" activePane="bottomLeft" state="frozen"/>
      <selection pane="bottomLeft" activeCell="L139" sqref="L139"/>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0.7109375"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528</v>
      </c>
      <c r="M1" s="14"/>
      <c r="W1" s="14"/>
    </row>
    <row r="2" spans="2:27" ht="12" x14ac:dyDescent="0.25">
      <c r="B2" s="21" t="s">
        <v>182</v>
      </c>
      <c r="M2" s="14"/>
      <c r="W2" s="14"/>
    </row>
    <row r="3" spans="2:27" ht="12" x14ac:dyDescent="0.25">
      <c r="B3" s="21"/>
      <c r="M3" s="14"/>
      <c r="W3" s="14"/>
    </row>
    <row r="4" spans="2:27" ht="15" customHeight="1" x14ac:dyDescent="0.25">
      <c r="B4" s="67" t="s">
        <v>533</v>
      </c>
      <c r="C4" s="67"/>
      <c r="D4" s="67"/>
      <c r="E4" s="67"/>
      <c r="F4" s="67"/>
      <c r="G4" s="67"/>
      <c r="H4" s="67"/>
      <c r="I4" s="67"/>
      <c r="J4" s="67"/>
      <c r="L4" s="67" t="s">
        <v>534</v>
      </c>
      <c r="M4" s="67"/>
      <c r="N4" s="67"/>
      <c r="O4" s="67"/>
      <c r="P4" s="67"/>
      <c r="Q4" s="67"/>
      <c r="R4" s="67"/>
      <c r="S4" s="67"/>
      <c r="T4" s="67"/>
      <c r="U4" s="67"/>
      <c r="V4" s="67"/>
      <c r="W4" s="67"/>
      <c r="X4" s="67"/>
      <c r="Y4" s="67"/>
      <c r="Z4" s="67"/>
      <c r="AA4" s="67"/>
    </row>
    <row r="5" spans="2:27" ht="13.9" customHeight="1" thickBot="1" x14ac:dyDescent="0.3">
      <c r="B5" s="51" t="s">
        <v>179</v>
      </c>
      <c r="C5" s="51" t="s">
        <v>564</v>
      </c>
      <c r="D5" s="51" t="s">
        <v>27</v>
      </c>
      <c r="E5" s="51" t="s">
        <v>28</v>
      </c>
      <c r="F5" s="51" t="s">
        <v>521</v>
      </c>
      <c r="G5" s="51" t="s">
        <v>562</v>
      </c>
      <c r="H5" s="51" t="s">
        <v>2</v>
      </c>
      <c r="I5" s="51" t="s">
        <v>520</v>
      </c>
      <c r="J5" s="51" t="s">
        <v>3</v>
      </c>
      <c r="K5" s="51"/>
      <c r="L5" s="51" t="s">
        <v>29</v>
      </c>
      <c r="M5" s="51" t="s">
        <v>522</v>
      </c>
      <c r="N5" s="51" t="s">
        <v>23</v>
      </c>
      <c r="O5" s="51" t="s">
        <v>24</v>
      </c>
      <c r="P5" s="51" t="s">
        <v>523</v>
      </c>
      <c r="Q5" s="51" t="s">
        <v>524</v>
      </c>
      <c r="R5" s="51" t="s">
        <v>175</v>
      </c>
      <c r="S5" s="51" t="s">
        <v>176</v>
      </c>
      <c r="T5" s="51" t="s">
        <v>177</v>
      </c>
      <c r="U5" s="51" t="s">
        <v>25</v>
      </c>
      <c r="V5" s="51" t="s">
        <v>26</v>
      </c>
      <c r="W5" s="51" t="s">
        <v>13</v>
      </c>
      <c r="X5" s="51" t="s">
        <v>41</v>
      </c>
      <c r="Y5" s="51" t="s">
        <v>525</v>
      </c>
      <c r="Z5" s="51" t="s">
        <v>38</v>
      </c>
      <c r="AA5" s="51" t="s">
        <v>39</v>
      </c>
    </row>
    <row r="6" spans="2:27" ht="14.25" customHeight="1" x14ac:dyDescent="0.25">
      <c r="B6" s="50">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25">
      <c r="B7" s="50">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25">
      <c r="B8" s="50">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25">
      <c r="B9" s="50">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25">
      <c r="B10" s="50">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5">
      <c r="B11" s="50">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25">
      <c r="B12" s="50">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5">
      <c r="B13" s="50">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25">
      <c r="B14" s="50">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25">
      <c r="B15" s="50">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5">
      <c r="B16" s="50">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5">
      <c r="B17" s="50">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25">
      <c r="B18" s="50">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25">
      <c r="B19" s="50">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25">
      <c r="B20" s="50">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5">
      <c r="B21" s="50">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25">
      <c r="B22" s="50">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25">
      <c r="B23" s="50">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5">
      <c r="B24" s="50">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25">
      <c r="B25" s="50">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25">
      <c r="B26" s="50">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25">
      <c r="B27" s="50">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5">
      <c r="B28" s="50">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5">
      <c r="B29" s="50">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5">
      <c r="B30" s="50">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25">
      <c r="B31" s="50">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25">
      <c r="B32" s="50">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25">
      <c r="B33" s="50">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5">
      <c r="B34" s="50">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25">
      <c r="B35" s="50">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25">
      <c r="B36" s="50">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25">
      <c r="B37" s="50">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25">
      <c r="B38" s="50">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25">
      <c r="B39" s="50">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25">
      <c r="B40" s="50">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5">
      <c r="B41" s="50">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5">
      <c r="B42" s="50">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25">
      <c r="B43" s="50">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5">
      <c r="B44" s="50">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25">
      <c r="B45" s="50">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25">
      <c r="B46" s="50">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25">
      <c r="B47" s="50">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5">
      <c r="B48" s="50">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25">
      <c r="B49" s="50">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25">
      <c r="B50" s="50">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25">
      <c r="A51" s="11" t="s">
        <v>565</v>
      </c>
      <c r="B51" s="50">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25">
      <c r="B52" s="50">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25">
      <c r="B53" s="50">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25">
      <c r="B54" s="50">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5">
      <c r="B55" s="50">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25">
      <c r="B56" s="50">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5">
      <c r="B57" s="50">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25">
      <c r="B58" s="50">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25">
      <c r="B59" s="50">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5">
      <c r="B60" s="50">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5">
      <c r="B61" s="50">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25">
      <c r="B62" s="50">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25">
      <c r="B63" s="50">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25">
      <c r="B64" s="50">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5">
      <c r="B65" s="50">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5">
      <c r="B66" s="50">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5">
      <c r="B67" s="50">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25">
      <c r="B68" s="50">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5">
      <c r="B69" s="50">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25">
      <c r="B70" s="50">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5">
      <c r="B71" s="50">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5">
      <c r="B72" s="50">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5">
      <c r="B73" s="50">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5">
      <c r="B74" s="50">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25">
      <c r="B75" s="50">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25">
      <c r="B76" s="50">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5">
      <c r="B77" s="50">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5">
      <c r="B78" s="50">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25">
      <c r="B79" s="50">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5">
      <c r="B80" s="50">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25">
      <c r="B81" s="50">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25">
      <c r="B82" s="50">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5">
      <c r="B83" s="50">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25">
      <c r="B84" s="50">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25">
      <c r="B85" s="50">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5">
      <c r="B86" s="50">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5">
      <c r="B87" s="50">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5">
      <c r="B88" s="50">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5">
      <c r="B89" s="50">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25">
      <c r="B90" s="50">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25">
      <c r="B91" s="50">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25">
      <c r="B92" s="50">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25">
      <c r="B93" s="50">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25">
      <c r="B94" s="50">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25">
      <c r="B95" s="50">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25">
      <c r="B96" s="50">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25">
      <c r="B97" s="50">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5">
      <c r="B98" s="50">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25">
      <c r="B99" s="50">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25">
      <c r="B100" s="50">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25">
      <c r="B101" s="50">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25">
      <c r="B102" s="50">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25">
      <c r="B103" s="50">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25">
      <c r="B104" s="50">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5">
      <c r="B105" s="50">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25">
      <c r="B106" s="50">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25">
      <c r="B107" s="50">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25">
      <c r="B108" s="50">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5">
      <c r="B109" s="50">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25">
      <c r="B110" s="50">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25">
      <c r="B111" s="50">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5">
      <c r="B112" s="50">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25">
      <c r="B113" s="50">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5">
      <c r="B114" s="50">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25">
      <c r="B115" s="50">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25">
      <c r="B116" s="50">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5">
      <c r="B117" s="50">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25">
      <c r="B118" s="50">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5">
      <c r="B119" s="50">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5">
      <c r="B120" s="50">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5">
      <c r="B121" s="50">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25">
      <c r="B122" s="50">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25">
      <c r="B123" s="50">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25">
      <c r="B124" s="50">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5">
      <c r="B125" s="50">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25">
      <c r="B126" s="50">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25">
      <c r="B127" s="50">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5">
      <c r="B128" s="50">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25">
      <c r="B129" s="50">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25">
      <c r="B130" s="50">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25">
      <c r="B131" s="50">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25">
      <c r="B132" s="50">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5">
      <c r="B133" s="50">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25">
      <c r="B134" s="50">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25">
      <c r="B135" s="50">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25">
      <c r="B136" s="50">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25">
      <c r="B137" s="50">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25">
      <c r="B138" s="50">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25">
      <c r="B139" s="50">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25">
      <c r="B140" s="50">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5">
      <c r="B141" s="50">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25">
      <c r="B142" s="50">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25">
      <c r="B143" s="50">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25">
      <c r="B144" s="50">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25">
      <c r="B145" s="50">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5">
      <c r="B146" s="50">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25">
      <c r="B147" s="50">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25">
      <c r="B148" s="50">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5">
      <c r="B149" s="50">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5">
      <c r="B150" s="50">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5">
      <c r="B151" s="50">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5">
      <c r="B152" s="50">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25">
      <c r="B153" s="50">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25">
      <c r="B154" s="50">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25">
      <c r="B155" s="50">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25">
      <c r="B156" s="50">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25">
      <c r="B157" s="50">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25">
      <c r="B158" s="50">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25">
      <c r="B159" s="50">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25">
      <c r="B160" s="50">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5">
      <c r="B161" s="50">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25">
      <c r="B162" s="50">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5">
      <c r="B163" s="50">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25">
      <c r="B164" s="50">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25">
      <c r="B165" s="50">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25">
      <c r="B166" s="50">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25">
      <c r="B167" s="50">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25">
      <c r="B168" s="50">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25">
      <c r="B169" s="50">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25">
      <c r="B170" s="50">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25">
      <c r="B171" s="50">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25">
      <c r="B172" s="50">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25">
      <c r="B173" s="50">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5">
      <c r="B174" s="50">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25">
      <c r="B175" s="50">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25">
      <c r="B176" s="50">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25">
      <c r="B177" s="50">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25">
      <c r="B178" s="50">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25">
      <c r="B179" s="50">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25">
      <c r="B180" s="50">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25">
      <c r="B181" s="50">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5">
      <c r="B182" s="50">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5">
      <c r="B183" s="50">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25">
      <c r="B184" s="50">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50">
        <f>C185*1000+G185</f>
        <v>1005</v>
      </c>
      <c r="C185" s="4">
        <v>1</v>
      </c>
      <c r="D185" s="4">
        <v>2004</v>
      </c>
      <c r="E185" s="4">
        <v>3</v>
      </c>
      <c r="F185" s="3" t="s">
        <v>0</v>
      </c>
      <c r="G185" s="5">
        <v>5</v>
      </c>
      <c r="H185" s="7">
        <v>410.70920000000001</v>
      </c>
      <c r="I185" s="22">
        <v>117564.0716</v>
      </c>
      <c r="J185" s="22" t="s">
        <v>4</v>
      </c>
      <c r="K185" s="22"/>
      <c r="L185" s="3" t="s">
        <v>498</v>
      </c>
      <c r="M185" s="3" t="s">
        <v>181</v>
      </c>
      <c r="N185" s="54" t="s">
        <v>499</v>
      </c>
      <c r="O185" s="54" t="s">
        <v>480</v>
      </c>
      <c r="P185" s="1" t="s">
        <v>563</v>
      </c>
      <c r="Q185" s="1" t="s">
        <v>563</v>
      </c>
      <c r="R185" s="1" t="s">
        <v>563</v>
      </c>
      <c r="S185" s="52"/>
      <c r="T185" s="52"/>
      <c r="U185" s="1" t="s">
        <v>563</v>
      </c>
      <c r="V185" s="3" t="s">
        <v>5</v>
      </c>
      <c r="W185" s="3" t="s">
        <v>14</v>
      </c>
      <c r="X185" s="3" t="s">
        <v>35</v>
      </c>
      <c r="Y185" s="4">
        <v>5</v>
      </c>
      <c r="Z185" s="3" t="s">
        <v>36</v>
      </c>
      <c r="AA185" s="3" t="s">
        <v>40</v>
      </c>
    </row>
    <row r="186" spans="2:27" ht="14.25" customHeight="1" x14ac:dyDescent="0.25">
      <c r="B186" s="50">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25">
      <c r="B187" s="50">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25">
      <c r="B188" s="50">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25">
      <c r="B189" s="50">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25">
      <c r="B190" s="50">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25">
      <c r="B191" s="50">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25">
      <c r="B192" s="50">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25">
      <c r="B193" s="50">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25">
      <c r="B194" s="50">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25">
      <c r="B195" s="50">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25">
      <c r="B196" s="50">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25">
      <c r="B197" s="50">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25">
      <c r="B198" s="50">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25">
      <c r="B199" s="50">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25">
      <c r="B200" s="50">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25">
      <c r="B201" s="50">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25">
      <c r="B202" s="50">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50">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50">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50">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50">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50">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50">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50">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50">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50">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50">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50">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50">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50">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50">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50">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50">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50">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50">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50">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50">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50">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50">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50">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50">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50">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50">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50">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50">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50">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50">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50">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50">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50">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50">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50">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50">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50">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50">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50">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50">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50">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50">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50">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50">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50">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50">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50">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50">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50">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50">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50">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50">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50">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50">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50">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50">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50">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50">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50">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50">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50">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50">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50">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50">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50">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50">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50">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50">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50">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50">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53"/>
      <c r="C275" s="1"/>
      <c r="D275" s="1"/>
      <c r="E275" s="4"/>
      <c r="F275" s="1"/>
      <c r="G275" s="1"/>
      <c r="H275" s="2"/>
      <c r="I275" s="53"/>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J6:K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Location!$B$7:$B$15</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6"/>
  <sheetViews>
    <sheetView workbookViewId="0">
      <selection activeCell="C31" sqref="C31"/>
    </sheetView>
  </sheetViews>
  <sheetFormatPr defaultColWidth="8.85546875" defaultRowHeight="12" x14ac:dyDescent="0.2"/>
  <cols>
    <col min="1" max="1" width="2" style="39" customWidth="1"/>
    <col min="2" max="2" width="8.85546875" style="39"/>
    <col min="3" max="3" width="62.140625" style="39" customWidth="1"/>
    <col min="4" max="4" width="8.7109375" style="39" customWidth="1"/>
    <col min="5" max="5" width="15.7109375" style="39" bestFit="1" customWidth="1"/>
    <col min="6" max="16384" width="8.85546875" style="39"/>
  </cols>
  <sheetData>
    <row r="1" spans="2:5" ht="15.75" x14ac:dyDescent="0.2">
      <c r="B1" s="24" t="s">
        <v>601</v>
      </c>
      <c r="C1" s="24"/>
    </row>
    <row r="2" spans="2:5" x14ac:dyDescent="0.2">
      <c r="B2" s="25" t="s">
        <v>25</v>
      </c>
      <c r="C2" s="21"/>
    </row>
    <row r="4" spans="2:5" x14ac:dyDescent="0.2">
      <c r="B4" s="40" t="s">
        <v>529</v>
      </c>
      <c r="C4" s="40"/>
    </row>
    <row r="6" spans="2:5" ht="12.75" thickBot="1" x14ac:dyDescent="0.25">
      <c r="B6" s="29"/>
      <c r="C6" s="29"/>
      <c r="D6" s="30" t="s">
        <v>530</v>
      </c>
      <c r="E6" s="30" t="s">
        <v>531</v>
      </c>
    </row>
    <row r="7" spans="2:5" x14ac:dyDescent="0.2">
      <c r="B7" s="26" t="s">
        <v>535</v>
      </c>
      <c r="C7" s="26" t="s">
        <v>176</v>
      </c>
      <c r="D7" s="31">
        <f>COUNTIF('365RE'!$U$6:$U$272,C7)</f>
        <v>108</v>
      </c>
      <c r="E7" s="32">
        <f>D7/$D$10</f>
        <v>0.55384615384615388</v>
      </c>
    </row>
    <row r="8" spans="2:5" x14ac:dyDescent="0.2">
      <c r="B8" s="26" t="s">
        <v>536</v>
      </c>
      <c r="C8" s="26" t="s">
        <v>178</v>
      </c>
      <c r="D8" s="31">
        <f>COUNTIF('365RE'!$U$6:$U$272,C8)</f>
        <v>70</v>
      </c>
      <c r="E8" s="32">
        <f t="shared" ref="E8:E9" si="0">D8/$D$10</f>
        <v>0.35897435897435898</v>
      </c>
    </row>
    <row r="9" spans="2:5" ht="12.75" thickBot="1" x14ac:dyDescent="0.25">
      <c r="B9" s="26" t="s">
        <v>537</v>
      </c>
      <c r="C9" s="26" t="s">
        <v>563</v>
      </c>
      <c r="D9" s="31">
        <f>COUNTIF('365RE'!$U$6:$U$272,C9)</f>
        <v>17</v>
      </c>
      <c r="E9" s="32">
        <f t="shared" si="0"/>
        <v>8.7179487179487175E-2</v>
      </c>
    </row>
    <row r="10" spans="2:5" ht="12.75" thickBot="1" x14ac:dyDescent="0.25">
      <c r="B10" s="35" t="s">
        <v>532</v>
      </c>
      <c r="C10" s="35"/>
      <c r="D10" s="35">
        <f>SUM(D7:D9)</f>
        <v>195</v>
      </c>
      <c r="E10" s="36">
        <f>SUM(E7:E9)</f>
        <v>1</v>
      </c>
    </row>
    <row r="11" spans="2:5" ht="12.75" thickTop="1" x14ac:dyDescent="0.2">
      <c r="B11" s="26"/>
      <c r="C11" s="56" t="s">
        <v>598</v>
      </c>
      <c r="D11" s="31"/>
      <c r="E11" s="28"/>
    </row>
    <row r="12" spans="2:5" ht="16.5" customHeight="1" x14ac:dyDescent="0.2">
      <c r="C12" s="26" t="s">
        <v>538</v>
      </c>
      <c r="D12" s="33"/>
      <c r="E12" s="37"/>
    </row>
    <row r="13" spans="2:5" x14ac:dyDescent="0.2">
      <c r="B13" s="26"/>
      <c r="C13" s="56" t="s">
        <v>599</v>
      </c>
      <c r="D13" s="31"/>
      <c r="E13" s="28"/>
    </row>
    <row r="14" spans="2:5" x14ac:dyDescent="0.2">
      <c r="B14" s="26"/>
      <c r="C14" s="39" t="s">
        <v>594</v>
      </c>
      <c r="D14" s="31"/>
      <c r="E14" s="28"/>
    </row>
    <row r="16" spans="2:5" x14ac:dyDescent="0.2">
      <c r="C16" s="39" t="s">
        <v>600</v>
      </c>
    </row>
    <row r="17" spans="2:3" x14ac:dyDescent="0.2">
      <c r="C17" s="39" t="s">
        <v>595</v>
      </c>
    </row>
    <row r="18" spans="2:3" x14ac:dyDescent="0.2">
      <c r="C18" s="39" t="s">
        <v>596</v>
      </c>
    </row>
    <row r="19" spans="2:3" x14ac:dyDescent="0.2">
      <c r="C19" s="39" t="s">
        <v>597</v>
      </c>
    </row>
    <row r="24" spans="2:3" x14ac:dyDescent="0.2">
      <c r="C24" s="26"/>
    </row>
    <row r="26" spans="2:3" x14ac:dyDescent="0.2">
      <c r="B26" s="55"/>
    </row>
  </sheetData>
  <dataValidations count="1">
    <dataValidation allowBlank="1" showErrorMessage="1" sqref="B1:C2"/>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6"/>
  <sheetViews>
    <sheetView topLeftCell="B6" workbookViewId="0">
      <selection activeCell="M28" sqref="M28"/>
    </sheetView>
  </sheetViews>
  <sheetFormatPr defaultColWidth="8.85546875" defaultRowHeight="14.25" customHeight="1" x14ac:dyDescent="0.25"/>
  <cols>
    <col min="1" max="1" width="2" style="28" customWidth="1"/>
    <col min="2" max="2" width="12.5703125" style="28" customWidth="1"/>
    <col min="3" max="3" width="8.85546875" style="28"/>
    <col min="4" max="4" width="15.7109375" style="28" bestFit="1" customWidth="1"/>
    <col min="5" max="5" width="18.42578125" style="28" bestFit="1" customWidth="1"/>
    <col min="6" max="6" width="16.28515625" style="28" bestFit="1" customWidth="1"/>
    <col min="7" max="16384" width="8.85546875" style="28"/>
  </cols>
  <sheetData>
    <row r="1" spans="1:8" ht="15.75" x14ac:dyDescent="0.25">
      <c r="A1" s="27"/>
      <c r="B1" s="24" t="s">
        <v>528</v>
      </c>
    </row>
    <row r="2" spans="1:8" ht="14.25" customHeight="1" x14ac:dyDescent="0.25">
      <c r="A2" s="27"/>
      <c r="B2" s="25" t="s">
        <v>541</v>
      </c>
    </row>
    <row r="3" spans="1:8" ht="14.25" customHeight="1" x14ac:dyDescent="0.25">
      <c r="A3" s="27"/>
      <c r="B3" s="9"/>
    </row>
    <row r="4" spans="1:8" ht="14.25" customHeight="1" x14ac:dyDescent="0.25">
      <c r="A4" s="27"/>
      <c r="B4" s="25" t="s">
        <v>529</v>
      </c>
    </row>
    <row r="5" spans="1:8" ht="14.25" customHeight="1" x14ac:dyDescent="0.25">
      <c r="A5" s="27"/>
      <c r="B5" s="9"/>
    </row>
    <row r="6" spans="1:8" ht="14.25" customHeight="1" thickBot="1" x14ac:dyDescent="0.3">
      <c r="A6" s="27"/>
      <c r="B6" s="29"/>
      <c r="C6" s="30" t="s">
        <v>530</v>
      </c>
      <c r="D6" s="30" t="s">
        <v>531</v>
      </c>
      <c r="E6" s="30" t="s">
        <v>539</v>
      </c>
      <c r="F6" s="30" t="s">
        <v>543</v>
      </c>
    </row>
    <row r="7" spans="1:8" ht="14.25" customHeight="1" x14ac:dyDescent="0.25">
      <c r="A7" s="27"/>
      <c r="B7" s="26" t="s">
        <v>14</v>
      </c>
      <c r="C7" s="31">
        <f>COUNTIF('365RE'!$W$6:$W$272,B7)</f>
        <v>119</v>
      </c>
      <c r="D7" s="32">
        <f t="shared" ref="D7:D16" si="0">C7/$C$17</f>
        <v>0.44569288389513106</v>
      </c>
      <c r="E7" s="42">
        <f>D7</f>
        <v>0.44569288389513106</v>
      </c>
      <c r="F7" s="43">
        <f>C7/($C$17-$C$16)</f>
        <v>0.65745856353591159</v>
      </c>
    </row>
    <row r="8" spans="1:8" ht="14.25" customHeight="1" x14ac:dyDescent="0.25">
      <c r="A8" s="27"/>
      <c r="B8" s="26" t="s">
        <v>15</v>
      </c>
      <c r="C8" s="31">
        <f>COUNTIF('365RE'!$W$6:$W$272,B8)</f>
        <v>17</v>
      </c>
      <c r="D8" s="32">
        <f t="shared" si="0"/>
        <v>6.3670411985018729E-2</v>
      </c>
      <c r="E8" s="42">
        <f>D8+E7</f>
        <v>0.50936329588014984</v>
      </c>
      <c r="F8" s="44">
        <f>C8/($C$17-$C$16)+F7</f>
        <v>0.75138121546961323</v>
      </c>
    </row>
    <row r="9" spans="1:8" ht="14.25" customHeight="1" x14ac:dyDescent="0.25">
      <c r="A9" s="27"/>
      <c r="B9" s="26" t="s">
        <v>19</v>
      </c>
      <c r="C9" s="31">
        <f>COUNTIF('365RE'!$W$6:$W$272,B9)</f>
        <v>11</v>
      </c>
      <c r="D9" s="32">
        <f t="shared" si="0"/>
        <v>4.1198501872659173E-2</v>
      </c>
      <c r="E9" s="42">
        <f t="shared" ref="E9:E16" si="1">D9+E8</f>
        <v>0.550561797752809</v>
      </c>
      <c r="F9" s="44">
        <f t="shared" ref="F9:F15" si="2">C9/($C$17-$C$16)+F8</f>
        <v>0.81215469613259661</v>
      </c>
      <c r="H9" s="26"/>
    </row>
    <row r="10" spans="1:8" ht="14.25" customHeight="1" x14ac:dyDescent="0.25">
      <c r="A10" s="27"/>
      <c r="B10" s="26" t="s">
        <v>16</v>
      </c>
      <c r="C10" s="33">
        <f>COUNTIF('365RE'!$W$6:$W$272,B10)</f>
        <v>11</v>
      </c>
      <c r="D10" s="34">
        <f t="shared" si="0"/>
        <v>4.1198501872659173E-2</v>
      </c>
      <c r="E10" s="42">
        <f t="shared" si="1"/>
        <v>0.59176029962546817</v>
      </c>
      <c r="F10" s="44">
        <f t="shared" si="2"/>
        <v>0.87292817679557999</v>
      </c>
      <c r="H10" s="26"/>
    </row>
    <row r="11" spans="1:8" ht="14.25" customHeight="1" x14ac:dyDescent="0.25">
      <c r="A11" s="27"/>
      <c r="B11" s="26" t="s">
        <v>20</v>
      </c>
      <c r="C11" s="31">
        <f>COUNTIF('365RE'!$W$6:$W$272,B11)</f>
        <v>11</v>
      </c>
      <c r="D11" s="32">
        <f t="shared" si="0"/>
        <v>4.1198501872659173E-2</v>
      </c>
      <c r="E11" s="42">
        <f t="shared" si="1"/>
        <v>0.63295880149812733</v>
      </c>
      <c r="F11" s="44">
        <f t="shared" si="2"/>
        <v>0.93370165745856337</v>
      </c>
    </row>
    <row r="12" spans="1:8" ht="14.25" customHeight="1" x14ac:dyDescent="0.25">
      <c r="A12" s="27"/>
      <c r="B12" s="26" t="s">
        <v>18</v>
      </c>
      <c r="C12" s="31">
        <f>COUNTIF('365RE'!$W$6:$W$272,B12)</f>
        <v>6</v>
      </c>
      <c r="D12" s="32">
        <f t="shared" si="0"/>
        <v>2.247191011235955E-2</v>
      </c>
      <c r="E12" s="42">
        <f t="shared" si="1"/>
        <v>0.65543071161048694</v>
      </c>
      <c r="F12" s="44">
        <f t="shared" si="2"/>
        <v>0.96685082872928163</v>
      </c>
    </row>
    <row r="13" spans="1:8" ht="14.25" customHeight="1" x14ac:dyDescent="0.25">
      <c r="A13" s="27"/>
      <c r="B13" s="26" t="s">
        <v>17</v>
      </c>
      <c r="C13" s="31">
        <f>COUNTIF('365RE'!$W$6:$W$272,B13)</f>
        <v>4</v>
      </c>
      <c r="D13" s="32">
        <f t="shared" si="0"/>
        <v>1.4981273408239701E-2</v>
      </c>
      <c r="E13" s="42">
        <f t="shared" si="1"/>
        <v>0.67041198501872667</v>
      </c>
      <c r="F13" s="44">
        <f t="shared" si="2"/>
        <v>0.98895027624309373</v>
      </c>
    </row>
    <row r="14" spans="1:8" ht="14.25" customHeight="1" x14ac:dyDescent="0.25">
      <c r="A14" s="27"/>
      <c r="B14" s="26" t="s">
        <v>21</v>
      </c>
      <c r="C14" s="31">
        <f>COUNTIF('365RE'!$W$6:$W$272,B14)</f>
        <v>1</v>
      </c>
      <c r="D14" s="32">
        <f t="shared" si="0"/>
        <v>3.7453183520599251E-3</v>
      </c>
      <c r="E14" s="42">
        <f t="shared" si="1"/>
        <v>0.67415730337078661</v>
      </c>
      <c r="F14" s="44">
        <f t="shared" si="2"/>
        <v>0.99447513812154675</v>
      </c>
    </row>
    <row r="15" spans="1:8" ht="14.25" customHeight="1" x14ac:dyDescent="0.25">
      <c r="A15" s="27"/>
      <c r="B15" s="26" t="s">
        <v>22</v>
      </c>
      <c r="C15" s="33">
        <f>COUNTIF('365RE'!$W$6:$W$272,B15)</f>
        <v>1</v>
      </c>
      <c r="D15" s="34">
        <f t="shared" si="0"/>
        <v>3.7453183520599251E-3</v>
      </c>
      <c r="E15" s="42">
        <f t="shared" si="1"/>
        <v>0.67790262172284654</v>
      </c>
      <c r="F15" s="44">
        <f t="shared" si="2"/>
        <v>0.99999999999999978</v>
      </c>
    </row>
    <row r="16" spans="1:8" ht="14.25" customHeight="1" thickBot="1" x14ac:dyDescent="0.3">
      <c r="A16" s="27"/>
      <c r="B16" s="26" t="s">
        <v>566</v>
      </c>
      <c r="C16" s="31">
        <f>COUNTIF('365RE'!$W$6:$W$272,"")</f>
        <v>86</v>
      </c>
      <c r="D16" s="32">
        <f t="shared" si="0"/>
        <v>0.32209737827715357</v>
      </c>
      <c r="E16" s="42">
        <f t="shared" si="1"/>
        <v>1</v>
      </c>
      <c r="F16" s="44"/>
    </row>
    <row r="17" spans="1:17" ht="14.25" customHeight="1" thickBot="1" x14ac:dyDescent="0.3">
      <c r="A17" s="27"/>
      <c r="B17" s="35" t="s">
        <v>532</v>
      </c>
      <c r="C17" s="35">
        <f>SUM(C7:C16)</f>
        <v>267</v>
      </c>
      <c r="D17" s="41">
        <f>SUM(D7:D16)</f>
        <v>1</v>
      </c>
      <c r="E17" s="41"/>
      <c r="F17" s="41"/>
    </row>
    <row r="18" spans="1:17" ht="14.25" customHeight="1" thickTop="1" x14ac:dyDescent="0.25">
      <c r="A18" s="27"/>
    </row>
    <row r="19" spans="1:17" ht="14.25" customHeight="1" x14ac:dyDescent="0.25">
      <c r="A19" s="27"/>
      <c r="B19" s="9"/>
    </row>
    <row r="20" spans="1:17" ht="14.25" customHeight="1" x14ac:dyDescent="0.25">
      <c r="A20" s="27"/>
      <c r="B20" s="9"/>
    </row>
    <row r="21" spans="1:17" ht="14.25" customHeight="1" x14ac:dyDescent="0.25">
      <c r="A21" s="27"/>
      <c r="B21" s="57" t="s">
        <v>542</v>
      </c>
      <c r="C21" s="57"/>
      <c r="D21" s="57"/>
      <c r="E21" s="57"/>
      <c r="F21" s="57"/>
      <c r="G21" s="57"/>
      <c r="H21" s="57"/>
      <c r="I21" s="57"/>
      <c r="J21" s="62"/>
      <c r="K21" s="62"/>
      <c r="L21" s="62"/>
      <c r="M21" s="62"/>
      <c r="N21" s="62"/>
      <c r="O21" s="62"/>
      <c r="P21" s="62"/>
      <c r="Q21" s="62"/>
    </row>
    <row r="22" spans="1:17" ht="14.25" customHeight="1" x14ac:dyDescent="0.25">
      <c r="A22" s="27"/>
      <c r="B22" s="57" t="s">
        <v>544</v>
      </c>
      <c r="C22" s="57"/>
      <c r="D22" s="57"/>
      <c r="E22" s="57"/>
      <c r="F22" s="57"/>
      <c r="G22" s="57"/>
      <c r="H22" s="57"/>
      <c r="I22" s="57"/>
      <c r="J22" s="62"/>
      <c r="K22" s="62"/>
      <c r="L22" s="62"/>
      <c r="M22" s="62"/>
      <c r="N22" s="62"/>
      <c r="O22" s="62"/>
      <c r="P22" s="62"/>
      <c r="Q22" s="62"/>
    </row>
    <row r="23" spans="1:17" ht="14.25" customHeight="1" x14ac:dyDescent="0.25">
      <c r="A23" s="27"/>
      <c r="B23" s="58"/>
      <c r="C23" s="57"/>
      <c r="D23" s="57"/>
      <c r="E23" s="57"/>
      <c r="F23" s="57"/>
      <c r="G23" s="57"/>
      <c r="H23" s="57"/>
      <c r="I23" s="57"/>
      <c r="J23" s="62"/>
      <c r="K23" s="62"/>
      <c r="L23" s="62"/>
      <c r="M23" s="62"/>
      <c r="N23" s="62"/>
      <c r="O23" s="62"/>
      <c r="P23" s="62"/>
      <c r="Q23" s="62"/>
    </row>
    <row r="24" spans="1:17" ht="14.25" customHeight="1" x14ac:dyDescent="0.25">
      <c r="A24" s="27"/>
      <c r="B24" s="58"/>
      <c r="C24" s="57"/>
      <c r="D24" s="57"/>
      <c r="E24" s="57"/>
      <c r="F24" s="57"/>
      <c r="G24" s="57"/>
      <c r="H24" s="57"/>
      <c r="I24" s="57"/>
      <c r="J24" s="62"/>
      <c r="K24" s="62"/>
      <c r="L24" s="62"/>
      <c r="M24" s="62"/>
      <c r="N24" s="62"/>
      <c r="O24" s="62"/>
      <c r="P24" s="62"/>
      <c r="Q24" s="62"/>
    </row>
    <row r="25" spans="1:17" ht="14.25" customHeight="1" x14ac:dyDescent="0.25">
      <c r="A25" s="27"/>
      <c r="B25" s="58"/>
      <c r="C25" s="57"/>
      <c r="D25" s="57"/>
      <c r="E25" s="57"/>
      <c r="F25" s="57"/>
      <c r="G25" s="57"/>
      <c r="H25" s="57"/>
      <c r="I25" s="57"/>
      <c r="J25" s="62"/>
      <c r="K25" s="62"/>
      <c r="L25" s="62"/>
      <c r="M25" s="62"/>
      <c r="N25" s="62"/>
      <c r="O25" s="62"/>
      <c r="P25" s="62"/>
      <c r="Q25" s="62"/>
    </row>
    <row r="26" spans="1:17" ht="14.25" customHeight="1" x14ac:dyDescent="0.25">
      <c r="A26" s="27"/>
      <c r="B26" s="58"/>
      <c r="C26" s="59"/>
      <c r="D26" s="57"/>
      <c r="E26" s="57"/>
      <c r="F26" s="57"/>
      <c r="G26" s="57"/>
      <c r="H26" s="57"/>
      <c r="I26" s="57"/>
      <c r="J26" s="62"/>
      <c r="K26" s="62"/>
      <c r="L26" s="62"/>
      <c r="M26" s="62"/>
      <c r="N26" s="62"/>
      <c r="O26" s="62"/>
      <c r="P26" s="62"/>
      <c r="Q26" s="62"/>
    </row>
    <row r="27" spans="1:17" ht="14.25" customHeight="1" x14ac:dyDescent="0.25">
      <c r="A27" s="27"/>
      <c r="B27" s="60" t="s">
        <v>540</v>
      </c>
      <c r="C27" s="59"/>
      <c r="D27" s="57"/>
      <c r="E27" s="57"/>
      <c r="F27" s="57"/>
      <c r="G27" s="57"/>
      <c r="H27" s="57"/>
      <c r="I27" s="57"/>
      <c r="J27" s="62"/>
      <c r="K27" s="62"/>
      <c r="L27" s="62"/>
      <c r="M27" s="62"/>
      <c r="N27" s="62"/>
      <c r="O27" s="62"/>
      <c r="P27" s="62"/>
      <c r="Q27" s="62"/>
    </row>
    <row r="28" spans="1:17" ht="14.25" customHeight="1" x14ac:dyDescent="0.25">
      <c r="A28" s="27"/>
      <c r="B28" s="57" t="s">
        <v>567</v>
      </c>
      <c r="C28" s="59"/>
      <c r="D28" s="57"/>
      <c r="E28" s="57"/>
      <c r="F28" s="57"/>
      <c r="G28" s="57"/>
      <c r="H28" s="57"/>
      <c r="I28" s="57"/>
      <c r="J28" s="62"/>
      <c r="K28" s="62"/>
      <c r="L28" s="62"/>
      <c r="M28" s="62"/>
      <c r="N28" s="62"/>
      <c r="O28" s="62"/>
      <c r="P28" s="62"/>
      <c r="Q28" s="62"/>
    </row>
    <row r="29" spans="1:17" ht="14.25" customHeight="1" x14ac:dyDescent="0.25">
      <c r="A29" s="27"/>
      <c r="B29" s="61" t="s">
        <v>572</v>
      </c>
      <c r="C29" s="59"/>
      <c r="D29" s="57"/>
      <c r="E29" s="57"/>
      <c r="F29" s="57"/>
      <c r="G29" s="57"/>
      <c r="H29" s="57"/>
      <c r="I29" s="57"/>
      <c r="J29" s="62"/>
      <c r="K29" s="62"/>
      <c r="L29" s="62"/>
      <c r="M29" s="62"/>
      <c r="N29" s="62"/>
      <c r="O29" s="62"/>
      <c r="P29" s="62"/>
      <c r="Q29" s="62"/>
    </row>
    <row r="30" spans="1:17" ht="14.25" customHeight="1" x14ac:dyDescent="0.25">
      <c r="A30" s="27"/>
      <c r="B30" s="61" t="s">
        <v>575</v>
      </c>
      <c r="C30" s="59"/>
      <c r="D30" s="57"/>
      <c r="E30" s="57"/>
      <c r="F30" s="57"/>
      <c r="G30" s="57"/>
      <c r="H30" s="57"/>
      <c r="I30" s="57"/>
      <c r="J30" s="62"/>
      <c r="K30" s="62"/>
      <c r="L30" s="62"/>
      <c r="M30" s="62"/>
      <c r="N30" s="62"/>
      <c r="O30" s="62"/>
      <c r="P30" s="62"/>
      <c r="Q30" s="62"/>
    </row>
    <row r="31" spans="1:17" ht="14.25" customHeight="1" x14ac:dyDescent="0.25">
      <c r="A31" s="27"/>
      <c r="B31" s="61" t="s">
        <v>573</v>
      </c>
      <c r="C31" s="59"/>
      <c r="D31" s="57"/>
      <c r="E31" s="57"/>
      <c r="F31" s="57"/>
      <c r="G31" s="57"/>
      <c r="H31" s="57"/>
      <c r="I31" s="57"/>
      <c r="J31" s="62"/>
      <c r="K31" s="62"/>
      <c r="L31" s="62"/>
      <c r="M31" s="62"/>
      <c r="N31" s="62"/>
      <c r="O31" s="62"/>
      <c r="P31" s="62"/>
      <c r="Q31" s="62"/>
    </row>
    <row r="32" spans="1:17" ht="14.25" customHeight="1" x14ac:dyDescent="0.25">
      <c r="A32" s="27"/>
      <c r="B32" s="61" t="s">
        <v>574</v>
      </c>
      <c r="C32" s="59"/>
      <c r="D32" s="57"/>
      <c r="E32" s="57"/>
      <c r="F32" s="57"/>
      <c r="G32" s="57"/>
      <c r="H32" s="57"/>
      <c r="I32" s="57"/>
      <c r="J32" s="62"/>
      <c r="K32" s="62"/>
      <c r="L32" s="62"/>
      <c r="M32" s="62"/>
      <c r="N32" s="62"/>
      <c r="O32" s="62"/>
      <c r="P32" s="62"/>
      <c r="Q32" s="62"/>
    </row>
    <row r="33" spans="1:17" ht="14.25" customHeight="1" x14ac:dyDescent="0.25">
      <c r="A33" s="27"/>
      <c r="B33" s="58" t="s">
        <v>576</v>
      </c>
      <c r="C33" s="59" t="s">
        <v>577</v>
      </c>
      <c r="D33" s="57"/>
      <c r="E33" s="57"/>
      <c r="F33" s="57"/>
      <c r="G33" s="57"/>
      <c r="H33" s="57"/>
      <c r="I33" s="57"/>
      <c r="J33" s="62"/>
      <c r="K33" s="62"/>
      <c r="L33" s="62"/>
      <c r="M33" s="62"/>
      <c r="N33" s="62"/>
      <c r="O33" s="62"/>
      <c r="P33" s="62"/>
      <c r="Q33" s="62"/>
    </row>
    <row r="34" spans="1:17" ht="14.25" customHeight="1" x14ac:dyDescent="0.25">
      <c r="A34" s="27"/>
      <c r="B34" s="9"/>
      <c r="C34" s="3"/>
    </row>
    <row r="35" spans="1:17" ht="14.25" customHeight="1" x14ac:dyDescent="0.25">
      <c r="A35" s="27"/>
      <c r="B35" s="9"/>
      <c r="C35" s="3"/>
    </row>
    <row r="36" spans="1:17" ht="14.25" customHeight="1" x14ac:dyDescent="0.25">
      <c r="A36" s="27"/>
      <c r="B36" s="9"/>
      <c r="C36" s="3"/>
    </row>
    <row r="37" spans="1:17" ht="14.25" customHeight="1" x14ac:dyDescent="0.25">
      <c r="A37" s="27"/>
      <c r="B37" s="9"/>
      <c r="C37" s="3"/>
    </row>
    <row r="38" spans="1:17" ht="14.25" customHeight="1" x14ac:dyDescent="0.25">
      <c r="A38" s="27"/>
      <c r="B38" s="9"/>
      <c r="C38" s="3"/>
    </row>
    <row r="39" spans="1:17" ht="14.25" customHeight="1" x14ac:dyDescent="0.25">
      <c r="A39" s="27"/>
      <c r="B39" s="9"/>
      <c r="C39" s="3"/>
    </row>
    <row r="40" spans="1:17" ht="14.25" customHeight="1" x14ac:dyDescent="0.25">
      <c r="A40" s="27"/>
      <c r="B40" s="9"/>
      <c r="C40" s="3"/>
    </row>
    <row r="41" spans="1:17" ht="14.25" customHeight="1" x14ac:dyDescent="0.25">
      <c r="A41" s="27"/>
      <c r="B41" s="9"/>
      <c r="C41" s="3"/>
    </row>
    <row r="42" spans="1:17" ht="14.25" customHeight="1" x14ac:dyDescent="0.25">
      <c r="A42" s="27"/>
      <c r="B42" s="9"/>
      <c r="C42" s="3"/>
    </row>
    <row r="43" spans="1:17" ht="14.25" customHeight="1" x14ac:dyDescent="0.25">
      <c r="A43" s="27"/>
      <c r="B43" s="9"/>
      <c r="C43" s="3"/>
    </row>
    <row r="44" spans="1:17" ht="14.25" customHeight="1" x14ac:dyDescent="0.25">
      <c r="A44" s="27"/>
      <c r="B44" s="9"/>
      <c r="C44" s="3"/>
    </row>
    <row r="45" spans="1:17" ht="14.25" customHeight="1" x14ac:dyDescent="0.25">
      <c r="A45" s="27"/>
      <c r="B45" s="9"/>
      <c r="C45" s="3"/>
    </row>
    <row r="46" spans="1:17" ht="14.25" customHeight="1" x14ac:dyDescent="0.25">
      <c r="A46" s="27"/>
      <c r="B46" s="9"/>
      <c r="C46" s="3"/>
    </row>
    <row r="47" spans="1:17" ht="14.25" customHeight="1" x14ac:dyDescent="0.25">
      <c r="A47" s="27"/>
      <c r="B47" s="9"/>
      <c r="C47" s="3"/>
    </row>
    <row r="48" spans="1:17" ht="14.25" customHeight="1" x14ac:dyDescent="0.25">
      <c r="A48" s="27"/>
      <c r="B48" s="9"/>
      <c r="C48" s="3"/>
    </row>
    <row r="49" spans="1:3" ht="14.25" customHeight="1" x14ac:dyDescent="0.25">
      <c r="A49" s="27"/>
      <c r="B49" s="9"/>
      <c r="C49" s="3"/>
    </row>
    <row r="50" spans="1:3" ht="14.25" customHeight="1" x14ac:dyDescent="0.25">
      <c r="A50" s="27"/>
      <c r="B50" s="9"/>
      <c r="C50" s="3"/>
    </row>
    <row r="51" spans="1:3" ht="14.25" customHeight="1" x14ac:dyDescent="0.25">
      <c r="A51" s="27"/>
      <c r="B51" s="9"/>
      <c r="C51" s="3"/>
    </row>
    <row r="52" spans="1:3" ht="14.25" customHeight="1" x14ac:dyDescent="0.25">
      <c r="A52" s="27"/>
      <c r="B52" s="9"/>
      <c r="C52" s="3"/>
    </row>
    <row r="53" spans="1:3" ht="14.25" customHeight="1" x14ac:dyDescent="0.25">
      <c r="A53" s="27"/>
      <c r="B53" s="9"/>
      <c r="C53" s="3"/>
    </row>
    <row r="54" spans="1:3" ht="14.25" customHeight="1" x14ac:dyDescent="0.25">
      <c r="A54" s="27"/>
      <c r="B54" s="9"/>
      <c r="C54" s="3"/>
    </row>
    <row r="55" spans="1:3" ht="14.25" customHeight="1" x14ac:dyDescent="0.25">
      <c r="A55" s="27"/>
      <c r="B55" s="9"/>
      <c r="C55" s="3"/>
    </row>
    <row r="56" spans="1:3" ht="14.25" customHeight="1" x14ac:dyDescent="0.25">
      <c r="A56" s="27"/>
      <c r="B56" s="9"/>
      <c r="C56" s="3"/>
    </row>
    <row r="57" spans="1:3" ht="14.25" customHeight="1" x14ac:dyDescent="0.25">
      <c r="A57" s="27"/>
      <c r="B57" s="9"/>
      <c r="C57" s="3"/>
    </row>
    <row r="58" spans="1:3" ht="14.25" customHeight="1" x14ac:dyDescent="0.25">
      <c r="A58" s="27"/>
      <c r="B58" s="9"/>
      <c r="C58" s="3"/>
    </row>
    <row r="59" spans="1:3" ht="14.25" customHeight="1" x14ac:dyDescent="0.25">
      <c r="A59" s="27"/>
      <c r="B59" s="9"/>
      <c r="C59" s="3"/>
    </row>
    <row r="60" spans="1:3" ht="14.25" customHeight="1" x14ac:dyDescent="0.25">
      <c r="A60" s="27"/>
      <c r="B60" s="9"/>
      <c r="C60" s="3"/>
    </row>
    <row r="61" spans="1:3" ht="14.25" customHeight="1" x14ac:dyDescent="0.25">
      <c r="A61" s="27"/>
      <c r="B61" s="9"/>
      <c r="C61" s="3"/>
    </row>
    <row r="62" spans="1:3" ht="14.25" customHeight="1" x14ac:dyDescent="0.25">
      <c r="A62" s="27"/>
      <c r="B62" s="9"/>
      <c r="C62" s="3"/>
    </row>
    <row r="63" spans="1:3" ht="14.25" customHeight="1" x14ac:dyDescent="0.25">
      <c r="A63" s="27"/>
      <c r="B63" s="9"/>
      <c r="C63" s="3"/>
    </row>
    <row r="64" spans="1:3" ht="14.25" customHeight="1" x14ac:dyDescent="0.25">
      <c r="A64" s="27"/>
      <c r="B64" s="9"/>
      <c r="C64" s="3"/>
    </row>
    <row r="65" spans="1:3" ht="14.25" customHeight="1" x14ac:dyDescent="0.25">
      <c r="A65" s="27"/>
      <c r="B65" s="9"/>
      <c r="C65" s="3"/>
    </row>
    <row r="66" spans="1:3" ht="14.25" customHeight="1" x14ac:dyDescent="0.25">
      <c r="A66" s="27"/>
      <c r="B66" s="9"/>
      <c r="C66" s="3"/>
    </row>
    <row r="67" spans="1:3" ht="14.25" customHeight="1" x14ac:dyDescent="0.25">
      <c r="A67" s="27"/>
      <c r="B67" s="9"/>
      <c r="C67" s="3"/>
    </row>
    <row r="68" spans="1:3" ht="14.25" customHeight="1" x14ac:dyDescent="0.25">
      <c r="A68" s="27"/>
      <c r="B68" s="9"/>
      <c r="C68" s="3"/>
    </row>
    <row r="69" spans="1:3" ht="14.25" customHeight="1" x14ac:dyDescent="0.25">
      <c r="A69" s="27"/>
      <c r="B69" s="9"/>
      <c r="C69" s="3"/>
    </row>
    <row r="70" spans="1:3" ht="14.25" customHeight="1" x14ac:dyDescent="0.25">
      <c r="A70" s="27"/>
      <c r="B70" s="9"/>
      <c r="C70" s="3"/>
    </row>
    <row r="71" spans="1:3" ht="14.25" customHeight="1" x14ac:dyDescent="0.25">
      <c r="A71" s="27"/>
      <c r="B71" s="9"/>
      <c r="C71" s="3"/>
    </row>
    <row r="72" spans="1:3" ht="14.25" customHeight="1" x14ac:dyDescent="0.25">
      <c r="A72" s="27"/>
      <c r="B72" s="9"/>
      <c r="C72" s="3"/>
    </row>
    <row r="73" spans="1:3" ht="14.25" customHeight="1" x14ac:dyDescent="0.25">
      <c r="A73" s="27"/>
      <c r="B73" s="9"/>
      <c r="C73" s="3"/>
    </row>
    <row r="74" spans="1:3" ht="14.25" customHeight="1" x14ac:dyDescent="0.25">
      <c r="A74" s="27"/>
      <c r="B74" s="9"/>
      <c r="C74" s="3"/>
    </row>
    <row r="75" spans="1:3" ht="14.25" customHeight="1" x14ac:dyDescent="0.25">
      <c r="A75" s="27"/>
      <c r="B75" s="9"/>
      <c r="C75" s="3"/>
    </row>
    <row r="76" spans="1:3" ht="14.25" customHeight="1" x14ac:dyDescent="0.25">
      <c r="A76" s="27"/>
      <c r="B76" s="9"/>
      <c r="C76" s="3"/>
    </row>
    <row r="77" spans="1:3" ht="14.25" customHeight="1" x14ac:dyDescent="0.25">
      <c r="A77" s="27"/>
      <c r="B77" s="9"/>
      <c r="C77" s="3"/>
    </row>
    <row r="78" spans="1:3" ht="14.25" customHeight="1" x14ac:dyDescent="0.25">
      <c r="A78" s="27"/>
      <c r="B78" s="9"/>
      <c r="C78" s="3"/>
    </row>
    <row r="79" spans="1:3" ht="14.25" customHeight="1" x14ac:dyDescent="0.25">
      <c r="A79" s="27"/>
      <c r="B79" s="9"/>
      <c r="C79" s="3"/>
    </row>
    <row r="80" spans="1:3" ht="14.25" customHeight="1" x14ac:dyDescent="0.25">
      <c r="A80" s="27"/>
      <c r="B80" s="9"/>
      <c r="C80" s="3"/>
    </row>
    <row r="81" spans="1:3" ht="14.25" customHeight="1" x14ac:dyDescent="0.25">
      <c r="A81" s="27"/>
      <c r="B81" s="9"/>
      <c r="C81" s="3"/>
    </row>
    <row r="82" spans="1:3" ht="14.25" customHeight="1" x14ac:dyDescent="0.25">
      <c r="A82" s="27"/>
      <c r="B82" s="9"/>
      <c r="C82" s="3"/>
    </row>
    <row r="83" spans="1:3" ht="14.25" customHeight="1" x14ac:dyDescent="0.25">
      <c r="A83" s="27"/>
      <c r="B83" s="9"/>
      <c r="C83" s="3"/>
    </row>
    <row r="84" spans="1:3" ht="14.25" customHeight="1" x14ac:dyDescent="0.25">
      <c r="A84" s="27"/>
      <c r="B84" s="9"/>
      <c r="C84" s="3"/>
    </row>
    <row r="85" spans="1:3" ht="14.25" customHeight="1" x14ac:dyDescent="0.25">
      <c r="A85" s="27"/>
      <c r="B85" s="9"/>
      <c r="C85" s="3"/>
    </row>
    <row r="86" spans="1:3" ht="14.25" customHeight="1" x14ac:dyDescent="0.25">
      <c r="A86" s="27"/>
      <c r="B86" s="9"/>
      <c r="C86" s="3"/>
    </row>
    <row r="87" spans="1:3" ht="14.25" customHeight="1" x14ac:dyDescent="0.25">
      <c r="A87" s="27"/>
      <c r="B87" s="9"/>
      <c r="C87" s="3"/>
    </row>
    <row r="88" spans="1:3" ht="14.25" customHeight="1" x14ac:dyDescent="0.25">
      <c r="A88" s="27"/>
      <c r="B88" s="9"/>
      <c r="C88" s="3"/>
    </row>
    <row r="89" spans="1:3" ht="14.25" customHeight="1" x14ac:dyDescent="0.25">
      <c r="A89" s="27"/>
      <c r="B89" s="9"/>
      <c r="C89" s="3"/>
    </row>
    <row r="90" spans="1:3" ht="14.25" customHeight="1" x14ac:dyDescent="0.25">
      <c r="A90" s="27"/>
      <c r="B90" s="9"/>
      <c r="C90" s="3"/>
    </row>
    <row r="91" spans="1:3" ht="14.25" customHeight="1" x14ac:dyDescent="0.25">
      <c r="A91" s="27"/>
      <c r="B91" s="9"/>
      <c r="C91" s="3"/>
    </row>
    <row r="92" spans="1:3" ht="14.25" customHeight="1" x14ac:dyDescent="0.25">
      <c r="A92" s="27"/>
      <c r="B92" s="9"/>
      <c r="C92" s="3"/>
    </row>
    <row r="93" spans="1:3" ht="14.25" customHeight="1" x14ac:dyDescent="0.25">
      <c r="A93" s="27"/>
      <c r="B93" s="9"/>
      <c r="C93" s="3"/>
    </row>
    <row r="94" spans="1:3" ht="14.25" customHeight="1" x14ac:dyDescent="0.25">
      <c r="A94" s="27"/>
      <c r="B94" s="9"/>
      <c r="C94" s="3"/>
    </row>
    <row r="95" spans="1:3" ht="14.25" customHeight="1" x14ac:dyDescent="0.25">
      <c r="A95" s="27"/>
      <c r="B95" s="9"/>
      <c r="C95" s="3"/>
    </row>
    <row r="96" spans="1:3" ht="14.25" customHeight="1" x14ac:dyDescent="0.25">
      <c r="A96" s="27"/>
      <c r="B96" s="9"/>
      <c r="C96" s="3"/>
    </row>
    <row r="97" spans="1:3" ht="14.25" customHeight="1" x14ac:dyDescent="0.25">
      <c r="A97" s="27"/>
      <c r="B97" s="9"/>
      <c r="C97" s="3"/>
    </row>
    <row r="98" spans="1:3" ht="14.25" customHeight="1" x14ac:dyDescent="0.25">
      <c r="A98" s="27"/>
      <c r="B98" s="9"/>
      <c r="C98" s="3"/>
    </row>
    <row r="99" spans="1:3" ht="14.25" customHeight="1" x14ac:dyDescent="0.25">
      <c r="A99" s="27"/>
      <c r="B99" s="9"/>
      <c r="C99" s="3"/>
    </row>
    <row r="100" spans="1:3" ht="14.25" customHeight="1" x14ac:dyDescent="0.25">
      <c r="A100" s="27"/>
      <c r="B100" s="9"/>
      <c r="C100" s="3"/>
    </row>
    <row r="101" spans="1:3" ht="14.25" customHeight="1" x14ac:dyDescent="0.25">
      <c r="A101" s="27"/>
      <c r="B101" s="9"/>
      <c r="C101" s="3"/>
    </row>
    <row r="102" spans="1:3" ht="14.25" customHeight="1" x14ac:dyDescent="0.25">
      <c r="A102" s="27"/>
      <c r="B102" s="9"/>
      <c r="C102" s="3"/>
    </row>
    <row r="103" spans="1:3" ht="14.25" customHeight="1" x14ac:dyDescent="0.25">
      <c r="A103" s="27"/>
      <c r="B103" s="9"/>
      <c r="C103" s="3"/>
    </row>
    <row r="104" spans="1:3" ht="14.25" customHeight="1" x14ac:dyDescent="0.25">
      <c r="A104" s="27"/>
      <c r="B104" s="9"/>
      <c r="C104" s="3"/>
    </row>
    <row r="105" spans="1:3" ht="14.25" customHeight="1" x14ac:dyDescent="0.25">
      <c r="A105" s="27"/>
      <c r="B105" s="9"/>
      <c r="C105" s="3"/>
    </row>
    <row r="106" spans="1:3" ht="14.25" customHeight="1" x14ac:dyDescent="0.25">
      <c r="A106" s="27"/>
      <c r="B106" s="9"/>
      <c r="C106" s="3"/>
    </row>
    <row r="107" spans="1:3" ht="14.25" customHeight="1" x14ac:dyDescent="0.25">
      <c r="A107" s="27"/>
      <c r="B107" s="9"/>
      <c r="C107" s="3"/>
    </row>
    <row r="108" spans="1:3" ht="14.25" customHeight="1" x14ac:dyDescent="0.25">
      <c r="A108" s="27"/>
      <c r="B108" s="9"/>
      <c r="C108" s="3"/>
    </row>
    <row r="109" spans="1:3" ht="14.25" customHeight="1" x14ac:dyDescent="0.25">
      <c r="A109" s="27"/>
      <c r="B109" s="9"/>
      <c r="C109" s="3"/>
    </row>
    <row r="110" spans="1:3" ht="14.25" customHeight="1" x14ac:dyDescent="0.25">
      <c r="A110" s="27"/>
      <c r="B110" s="9"/>
      <c r="C110" s="3"/>
    </row>
    <row r="111" spans="1:3" ht="14.25" customHeight="1" x14ac:dyDescent="0.25">
      <c r="A111" s="27"/>
      <c r="B111" s="9"/>
      <c r="C111" s="3"/>
    </row>
    <row r="112" spans="1:3" ht="14.25" customHeight="1" x14ac:dyDescent="0.25">
      <c r="A112" s="27"/>
      <c r="B112" s="9"/>
      <c r="C112" s="3"/>
    </row>
    <row r="113" spans="1:3" ht="14.25" customHeight="1" x14ac:dyDescent="0.25">
      <c r="A113" s="27"/>
      <c r="B113" s="9"/>
      <c r="C113" s="3"/>
    </row>
    <row r="114" spans="1:3" ht="14.25" customHeight="1" x14ac:dyDescent="0.25">
      <c r="A114" s="27"/>
      <c r="B114" s="9"/>
      <c r="C114" s="3"/>
    </row>
    <row r="115" spans="1:3" ht="14.25" customHeight="1" x14ac:dyDescent="0.25">
      <c r="A115" s="27"/>
      <c r="B115" s="9"/>
      <c r="C115" s="3"/>
    </row>
    <row r="116" spans="1:3" ht="14.25" customHeight="1" x14ac:dyDescent="0.25">
      <c r="A116" s="27"/>
      <c r="B116" s="9"/>
      <c r="C116" s="3"/>
    </row>
    <row r="117" spans="1:3" ht="14.25" customHeight="1" x14ac:dyDescent="0.25">
      <c r="A117" s="27"/>
      <c r="B117" s="9"/>
      <c r="C117" s="3"/>
    </row>
    <row r="118" spans="1:3" ht="14.25" customHeight="1" x14ac:dyDescent="0.25">
      <c r="A118" s="27"/>
      <c r="B118" s="9"/>
      <c r="C118" s="3"/>
    </row>
    <row r="119" spans="1:3" ht="14.25" customHeight="1" x14ac:dyDescent="0.25">
      <c r="A119" s="27"/>
      <c r="B119" s="9"/>
      <c r="C119" s="3"/>
    </row>
    <row r="120" spans="1:3" ht="14.25" customHeight="1" x14ac:dyDescent="0.25">
      <c r="A120" s="27"/>
      <c r="B120" s="9"/>
      <c r="C120" s="3"/>
    </row>
    <row r="121" spans="1:3" ht="14.25" customHeight="1" x14ac:dyDescent="0.25">
      <c r="A121" s="27"/>
      <c r="B121" s="9"/>
      <c r="C121" s="3"/>
    </row>
    <row r="122" spans="1:3" ht="14.25" customHeight="1" x14ac:dyDescent="0.25">
      <c r="A122" s="27"/>
      <c r="B122" s="9"/>
      <c r="C122" s="3"/>
    </row>
    <row r="123" spans="1:3" ht="14.25" customHeight="1" x14ac:dyDescent="0.25">
      <c r="A123" s="27"/>
      <c r="B123" s="9"/>
      <c r="C123" s="3"/>
    </row>
    <row r="124" spans="1:3" ht="14.25" customHeight="1" x14ac:dyDescent="0.25">
      <c r="A124" s="27"/>
      <c r="B124" s="9"/>
      <c r="C124" s="3"/>
    </row>
    <row r="125" spans="1:3" ht="14.25" customHeight="1" x14ac:dyDescent="0.25">
      <c r="A125" s="27"/>
      <c r="B125" s="9"/>
      <c r="C125" s="3"/>
    </row>
    <row r="126" spans="1:3" ht="14.25" customHeight="1" x14ac:dyDescent="0.25">
      <c r="A126" s="27"/>
      <c r="B126" s="9"/>
      <c r="C126" s="3"/>
    </row>
    <row r="127" spans="1:3" ht="14.25" customHeight="1" x14ac:dyDescent="0.25">
      <c r="A127" s="27"/>
      <c r="B127" s="9"/>
      <c r="C127" s="3"/>
    </row>
    <row r="128" spans="1:3" ht="14.25" customHeight="1" x14ac:dyDescent="0.25">
      <c r="A128" s="27"/>
      <c r="B128" s="9"/>
      <c r="C128" s="3"/>
    </row>
    <row r="129" spans="1:3" ht="14.25" customHeight="1" x14ac:dyDescent="0.25">
      <c r="A129" s="27"/>
      <c r="B129" s="9"/>
      <c r="C129" s="3"/>
    </row>
    <row r="130" spans="1:3" ht="14.25" customHeight="1" x14ac:dyDescent="0.25">
      <c r="A130" s="27"/>
      <c r="B130" s="9"/>
      <c r="C130" s="3"/>
    </row>
    <row r="131" spans="1:3" ht="14.25" customHeight="1" x14ac:dyDescent="0.25">
      <c r="A131" s="27"/>
      <c r="B131" s="9"/>
      <c r="C131" s="3"/>
    </row>
    <row r="132" spans="1:3" ht="14.25" customHeight="1" x14ac:dyDescent="0.25">
      <c r="A132" s="27"/>
      <c r="B132" s="9"/>
      <c r="C132" s="3"/>
    </row>
    <row r="133" spans="1:3" ht="14.25" customHeight="1" x14ac:dyDescent="0.25">
      <c r="A133" s="27"/>
      <c r="B133" s="9"/>
      <c r="C133" s="3"/>
    </row>
    <row r="134" spans="1:3" ht="14.25" customHeight="1" x14ac:dyDescent="0.25">
      <c r="A134" s="27"/>
      <c r="B134" s="9"/>
      <c r="C134" s="3"/>
    </row>
    <row r="135" spans="1:3" ht="14.25" customHeight="1" x14ac:dyDescent="0.25">
      <c r="A135" s="27"/>
      <c r="B135" s="9"/>
      <c r="C135" s="3"/>
    </row>
    <row r="136" spans="1:3" ht="14.25" customHeight="1" x14ac:dyDescent="0.25">
      <c r="A136" s="27"/>
      <c r="B136" s="9"/>
      <c r="C136" s="3"/>
    </row>
    <row r="137" spans="1:3" ht="14.25" customHeight="1" x14ac:dyDescent="0.25">
      <c r="A137" s="27"/>
      <c r="B137" s="9"/>
      <c r="C137" s="3"/>
    </row>
    <row r="138" spans="1:3" ht="14.25" customHeight="1" x14ac:dyDescent="0.25">
      <c r="A138" s="27"/>
      <c r="B138" s="9"/>
      <c r="C138" s="3"/>
    </row>
    <row r="139" spans="1:3" ht="14.25" customHeight="1" x14ac:dyDescent="0.25">
      <c r="A139" s="27"/>
      <c r="B139" s="9"/>
      <c r="C139" s="3"/>
    </row>
    <row r="140" spans="1:3" ht="14.25" customHeight="1" x14ac:dyDescent="0.25">
      <c r="A140" s="27"/>
      <c r="B140" s="9"/>
      <c r="C140" s="3"/>
    </row>
    <row r="141" spans="1:3" ht="14.25" customHeight="1" x14ac:dyDescent="0.25">
      <c r="A141" s="27"/>
      <c r="B141" s="9"/>
      <c r="C141" s="3"/>
    </row>
    <row r="142" spans="1:3" ht="14.25" customHeight="1" x14ac:dyDescent="0.25">
      <c r="A142" s="27"/>
      <c r="B142" s="9"/>
      <c r="C142" s="3"/>
    </row>
    <row r="143" spans="1:3" ht="14.25" customHeight="1" x14ac:dyDescent="0.25">
      <c r="A143" s="27"/>
      <c r="B143" s="9"/>
      <c r="C143" s="3"/>
    </row>
    <row r="144" spans="1:3" ht="14.25" customHeight="1" x14ac:dyDescent="0.25">
      <c r="A144" s="27"/>
      <c r="B144" s="9"/>
      <c r="C144" s="3"/>
    </row>
    <row r="145" spans="1:3" ht="14.25" customHeight="1" x14ac:dyDescent="0.25">
      <c r="A145" s="27"/>
      <c r="B145" s="9"/>
      <c r="C145" s="3"/>
    </row>
    <row r="146" spans="1:3" ht="14.25" customHeight="1" x14ac:dyDescent="0.25">
      <c r="A146" s="27"/>
      <c r="B146" s="9"/>
      <c r="C146" s="3"/>
    </row>
    <row r="147" spans="1:3" ht="14.25" customHeight="1" x14ac:dyDescent="0.25">
      <c r="A147" s="27"/>
      <c r="B147" s="9"/>
      <c r="C147" s="3"/>
    </row>
    <row r="148" spans="1:3" ht="14.25" customHeight="1" x14ac:dyDescent="0.25">
      <c r="A148" s="27"/>
      <c r="B148" s="9"/>
      <c r="C148" s="3"/>
    </row>
    <row r="149" spans="1:3" ht="14.25" customHeight="1" x14ac:dyDescent="0.25">
      <c r="A149" s="27"/>
      <c r="B149" s="9"/>
      <c r="C149" s="3"/>
    </row>
    <row r="150" spans="1:3" ht="14.25" customHeight="1" x14ac:dyDescent="0.25">
      <c r="A150" s="27"/>
      <c r="B150" s="9"/>
      <c r="C150" s="3"/>
    </row>
    <row r="151" spans="1:3" ht="14.25" customHeight="1" x14ac:dyDescent="0.25">
      <c r="A151" s="27"/>
      <c r="B151" s="9"/>
      <c r="C151" s="3"/>
    </row>
    <row r="152" spans="1:3" ht="14.25" customHeight="1" x14ac:dyDescent="0.25">
      <c r="A152" s="27"/>
      <c r="B152" s="9"/>
      <c r="C152" s="3"/>
    </row>
    <row r="153" spans="1:3" ht="14.25" customHeight="1" x14ac:dyDescent="0.25">
      <c r="A153" s="27"/>
      <c r="B153" s="9"/>
      <c r="C153" s="3"/>
    </row>
    <row r="154" spans="1:3" ht="14.25" customHeight="1" x14ac:dyDescent="0.25">
      <c r="A154" s="27"/>
      <c r="B154" s="9"/>
      <c r="C154" s="3"/>
    </row>
    <row r="155" spans="1:3" ht="14.25" customHeight="1" x14ac:dyDescent="0.25">
      <c r="A155" s="27"/>
      <c r="B155" s="9"/>
      <c r="C155" s="3"/>
    </row>
    <row r="156" spans="1:3" ht="14.25" customHeight="1" x14ac:dyDescent="0.25">
      <c r="A156" s="27"/>
      <c r="B156" s="9"/>
      <c r="C156" s="3"/>
    </row>
    <row r="157" spans="1:3" ht="14.25" customHeight="1" x14ac:dyDescent="0.25">
      <c r="A157" s="27"/>
      <c r="B157" s="9"/>
      <c r="C157" s="3"/>
    </row>
    <row r="158" spans="1:3" ht="14.25" customHeight="1" x14ac:dyDescent="0.25">
      <c r="A158" s="27"/>
      <c r="B158" s="9"/>
      <c r="C158" s="3"/>
    </row>
    <row r="159" spans="1:3" ht="14.25" customHeight="1" x14ac:dyDescent="0.25">
      <c r="A159" s="27"/>
      <c r="B159" s="9"/>
      <c r="C159" s="3"/>
    </row>
    <row r="160" spans="1:3" ht="14.25" customHeight="1" x14ac:dyDescent="0.25">
      <c r="A160" s="27"/>
      <c r="B160" s="9"/>
      <c r="C160" s="3"/>
    </row>
    <row r="161" spans="1:3" ht="14.25" customHeight="1" x14ac:dyDescent="0.25">
      <c r="A161" s="27"/>
      <c r="B161" s="9"/>
      <c r="C161" s="3"/>
    </row>
    <row r="162" spans="1:3" ht="14.25" customHeight="1" x14ac:dyDescent="0.25">
      <c r="A162" s="27"/>
      <c r="B162" s="9"/>
      <c r="C162" s="3"/>
    </row>
    <row r="163" spans="1:3" ht="14.25" customHeight="1" x14ac:dyDescent="0.25">
      <c r="A163" s="27"/>
      <c r="B163" s="9"/>
      <c r="C163" s="3"/>
    </row>
    <row r="164" spans="1:3" ht="14.25" customHeight="1" x14ac:dyDescent="0.25">
      <c r="A164" s="27"/>
      <c r="B164" s="9"/>
      <c r="C164" s="3"/>
    </row>
    <row r="165" spans="1:3" ht="14.25" customHeight="1" x14ac:dyDescent="0.25">
      <c r="A165" s="27"/>
      <c r="B165" s="9"/>
      <c r="C165" s="3"/>
    </row>
    <row r="166" spans="1:3" ht="14.25" customHeight="1" x14ac:dyDescent="0.25">
      <c r="A166" s="27"/>
      <c r="B166" s="9"/>
      <c r="C166" s="3"/>
    </row>
    <row r="167" spans="1:3" ht="14.25" customHeight="1" x14ac:dyDescent="0.25">
      <c r="A167" s="27"/>
      <c r="B167" s="9"/>
      <c r="C167" s="3"/>
    </row>
    <row r="168" spans="1:3" ht="14.25" customHeight="1" x14ac:dyDescent="0.25">
      <c r="A168" s="27"/>
      <c r="B168" s="9"/>
      <c r="C168" s="3"/>
    </row>
    <row r="169" spans="1:3" ht="14.25" customHeight="1" x14ac:dyDescent="0.25">
      <c r="A169" s="27"/>
      <c r="B169" s="9"/>
      <c r="C169" s="3"/>
    </row>
    <row r="170" spans="1:3" ht="14.25" customHeight="1" x14ac:dyDescent="0.25">
      <c r="A170" s="27"/>
      <c r="B170" s="9"/>
      <c r="C170" s="3"/>
    </row>
    <row r="171" spans="1:3" ht="14.25" customHeight="1" x14ac:dyDescent="0.25">
      <c r="A171" s="27"/>
      <c r="B171" s="9"/>
      <c r="C171" s="3"/>
    </row>
    <row r="172" spans="1:3" ht="14.25" customHeight="1" x14ac:dyDescent="0.25">
      <c r="A172" s="27"/>
      <c r="B172" s="9"/>
      <c r="C172" s="3"/>
    </row>
    <row r="173" spans="1:3" ht="14.25" customHeight="1" x14ac:dyDescent="0.25">
      <c r="A173" s="27"/>
      <c r="B173" s="9"/>
      <c r="C173" s="3"/>
    </row>
    <row r="174" spans="1:3" ht="14.25" customHeight="1" x14ac:dyDescent="0.25">
      <c r="A174" s="27"/>
      <c r="B174" s="9"/>
      <c r="C174" s="3"/>
    </row>
    <row r="175" spans="1:3" ht="14.25" customHeight="1" x14ac:dyDescent="0.25">
      <c r="A175" s="27"/>
      <c r="B175" s="9"/>
      <c r="C175" s="3"/>
    </row>
    <row r="176" spans="1:3" ht="14.25" customHeight="1" x14ac:dyDescent="0.25">
      <c r="A176" s="27"/>
      <c r="B176" s="9"/>
      <c r="C176" s="3"/>
    </row>
    <row r="177" spans="1:3" ht="14.25" customHeight="1" x14ac:dyDescent="0.25">
      <c r="A177" s="27"/>
      <c r="B177" s="9"/>
      <c r="C177" s="3"/>
    </row>
    <row r="178" spans="1:3" ht="14.25" customHeight="1" x14ac:dyDescent="0.25">
      <c r="A178" s="27"/>
      <c r="B178" s="9"/>
      <c r="C178" s="3"/>
    </row>
    <row r="179" spans="1:3" ht="14.25" customHeight="1" x14ac:dyDescent="0.25">
      <c r="A179" s="27"/>
      <c r="B179" s="9"/>
      <c r="C179" s="3"/>
    </row>
    <row r="180" spans="1:3" ht="14.25" customHeight="1" x14ac:dyDescent="0.25">
      <c r="A180" s="27"/>
      <c r="B180" s="9"/>
      <c r="C180" s="3"/>
    </row>
    <row r="181" spans="1:3" ht="14.25" customHeight="1" x14ac:dyDescent="0.25">
      <c r="A181" s="27"/>
      <c r="B181" s="9"/>
      <c r="C181" s="3"/>
    </row>
    <row r="182" spans="1:3" ht="14.25" customHeight="1" x14ac:dyDescent="0.25">
      <c r="A182" s="27"/>
      <c r="B182" s="9"/>
      <c r="C182" s="3"/>
    </row>
    <row r="183" spans="1:3" ht="14.25" customHeight="1" x14ac:dyDescent="0.25">
      <c r="A183" s="27"/>
      <c r="B183" s="9"/>
      <c r="C183" s="3"/>
    </row>
    <row r="184" spans="1:3" ht="14.25" customHeight="1" x14ac:dyDescent="0.25">
      <c r="A184" s="27"/>
      <c r="B184" s="9"/>
      <c r="C184" s="3"/>
    </row>
    <row r="185" spans="1:3" ht="14.25" customHeight="1" x14ac:dyDescent="0.25">
      <c r="A185" s="27"/>
      <c r="B185" s="9"/>
      <c r="C185" s="3"/>
    </row>
    <row r="186" spans="1:3" ht="14.25" customHeight="1" x14ac:dyDescent="0.25">
      <c r="A186" s="27"/>
      <c r="B186" s="9"/>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ref="B7:E16">
    <sortCondition descending="1" ref="C9"/>
  </sortState>
  <dataValidations count="1">
    <dataValidation allowBlank="1" showErrorMessage="1" sqref="B4 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00"/>
  <sheetViews>
    <sheetView workbookViewId="0">
      <selection activeCell="F40" sqref="F40"/>
    </sheetView>
  </sheetViews>
  <sheetFormatPr defaultColWidth="8.85546875" defaultRowHeight="12" x14ac:dyDescent="0.2"/>
  <cols>
    <col min="1" max="1" width="2" style="39" customWidth="1"/>
    <col min="2" max="2" width="27.140625" style="39" customWidth="1"/>
    <col min="3" max="3" width="9.140625" style="39" customWidth="1"/>
    <col min="4" max="4" width="15.7109375" style="39" bestFit="1" customWidth="1"/>
    <col min="5" max="16384" width="8.85546875" style="39"/>
  </cols>
  <sheetData>
    <row r="1" spans="2:8" ht="15.75" x14ac:dyDescent="0.2">
      <c r="B1" s="24" t="s">
        <v>528</v>
      </c>
    </row>
    <row r="2" spans="2:8" x14ac:dyDescent="0.2">
      <c r="B2" s="25" t="s">
        <v>545</v>
      </c>
    </row>
    <row r="4" spans="2:8" x14ac:dyDescent="0.2">
      <c r="B4" s="25" t="s">
        <v>529</v>
      </c>
    </row>
    <row r="6" spans="2:8" ht="12.75" thickBot="1" x14ac:dyDescent="0.25">
      <c r="B6" s="29"/>
      <c r="C6" s="30" t="s">
        <v>530</v>
      </c>
      <c r="D6" s="30" t="s">
        <v>531</v>
      </c>
    </row>
    <row r="7" spans="2:8" x14ac:dyDescent="0.2">
      <c r="B7" s="39" t="s">
        <v>551</v>
      </c>
      <c r="C7" s="31">
        <f>COUNTIF('365RE'!$Q$6:$Q$272,B7)</f>
        <v>5</v>
      </c>
      <c r="D7" s="32">
        <f>C7/$C$13</f>
        <v>2.8089887640449437E-2</v>
      </c>
    </row>
    <row r="8" spans="2:8" x14ac:dyDescent="0.2">
      <c r="B8" s="39" t="s">
        <v>549</v>
      </c>
      <c r="C8" s="31">
        <f>COUNTIF('365RE'!$Q$6:$Q$272,B8)</f>
        <v>36</v>
      </c>
      <c r="D8" s="32">
        <f t="shared" ref="D8:D12" si="0">C8/$C$13</f>
        <v>0.20224719101123595</v>
      </c>
    </row>
    <row r="9" spans="2:8" x14ac:dyDescent="0.2">
      <c r="B9" s="39" t="s">
        <v>548</v>
      </c>
      <c r="C9" s="31">
        <f>COUNTIF('365RE'!$Q$6:$Q$272,B9)</f>
        <v>52</v>
      </c>
      <c r="D9" s="32">
        <f t="shared" si="0"/>
        <v>0.29213483146067415</v>
      </c>
    </row>
    <row r="10" spans="2:8" x14ac:dyDescent="0.2">
      <c r="B10" s="39" t="s">
        <v>550</v>
      </c>
      <c r="C10" s="31">
        <f>COUNTIF('365RE'!$Q$6:$Q$272,B10)</f>
        <v>41</v>
      </c>
      <c r="D10" s="32">
        <f t="shared" si="0"/>
        <v>0.2303370786516854</v>
      </c>
    </row>
    <row r="11" spans="2:8" x14ac:dyDescent="0.2">
      <c r="B11" s="39" t="s">
        <v>546</v>
      </c>
      <c r="C11" s="31">
        <f>COUNTIF('365RE'!$Q$6:$Q$272,B11)</f>
        <v>26</v>
      </c>
      <c r="D11" s="32">
        <f t="shared" si="0"/>
        <v>0.14606741573033707</v>
      </c>
    </row>
    <row r="12" spans="2:8" ht="12.75" thickBot="1" x14ac:dyDescent="0.25">
      <c r="B12" s="39" t="s">
        <v>547</v>
      </c>
      <c r="C12" s="31">
        <f>COUNTIF('365RE'!$Q$6:$Q$272,B12)</f>
        <v>18</v>
      </c>
      <c r="D12" s="32">
        <f t="shared" si="0"/>
        <v>0.10112359550561797</v>
      </c>
    </row>
    <row r="13" spans="2:8" ht="12.75" thickBot="1" x14ac:dyDescent="0.25">
      <c r="B13" s="35" t="s">
        <v>532</v>
      </c>
      <c r="C13" s="35">
        <f>SUM(C7:C12)</f>
        <v>178</v>
      </c>
      <c r="D13" s="36">
        <f>SUM(D7:D12)</f>
        <v>1</v>
      </c>
    </row>
    <row r="14" spans="2:8" ht="15.75" thickTop="1" x14ac:dyDescent="0.25">
      <c r="B14" s="26"/>
      <c r="C14" s="31"/>
      <c r="D14" s="32"/>
      <c r="H14" s="38"/>
    </row>
    <row r="15" spans="2:8" ht="15" x14ac:dyDescent="0.25">
      <c r="B15" s="45" t="s">
        <v>552</v>
      </c>
      <c r="C15" s="46">
        <f>AVERAGE('365RE'!$P$6:$P$200)</f>
        <v>46.151685393258425</v>
      </c>
      <c r="D15" s="34" t="s">
        <v>587</v>
      </c>
      <c r="H15" s="38"/>
    </row>
    <row r="16" spans="2:8" ht="15" x14ac:dyDescent="0.25">
      <c r="B16" s="45" t="s">
        <v>553</v>
      </c>
      <c r="C16" s="46">
        <f>MEDIAN('365RE'!$P$6:$P$200)</f>
        <v>45</v>
      </c>
      <c r="D16" s="32"/>
      <c r="H16" s="38"/>
    </row>
    <row r="17" spans="2:22" ht="15" x14ac:dyDescent="0.25">
      <c r="B17" s="40" t="s">
        <v>554</v>
      </c>
      <c r="C17" s="46">
        <f>_xlfn.MODE.SNGL('365RE'!$P$6:$P$200)</f>
        <v>48</v>
      </c>
      <c r="D17" s="39" t="s">
        <v>589</v>
      </c>
      <c r="H17" s="38"/>
    </row>
    <row r="18" spans="2:22" ht="15" x14ac:dyDescent="0.25">
      <c r="B18" s="40" t="s">
        <v>557</v>
      </c>
      <c r="C18" s="46">
        <f>SKEW('365RE'!$P$6:$P$200)</f>
        <v>0.23853812208261232</v>
      </c>
      <c r="D18" s="39" t="s">
        <v>588</v>
      </c>
      <c r="H18" s="38"/>
    </row>
    <row r="19" spans="2:22" ht="15" x14ac:dyDescent="0.25">
      <c r="B19" s="40" t="s">
        <v>555</v>
      </c>
      <c r="C19" s="46">
        <f>_xlfn.VAR.S('365RE'!$P$6:$P$200)</f>
        <v>164.90906494001149</v>
      </c>
      <c r="H19" s="38"/>
    </row>
    <row r="20" spans="2:22" ht="15" x14ac:dyDescent="0.25">
      <c r="B20" s="40" t="s">
        <v>556</v>
      </c>
      <c r="C20" s="46">
        <f>_xlfn.STDEV.S('365RE'!$P$6:$P$200)</f>
        <v>12.841692448427953</v>
      </c>
      <c r="D20" s="39" t="s">
        <v>590</v>
      </c>
      <c r="H20" s="38"/>
    </row>
    <row r="21" spans="2:22" ht="15" x14ac:dyDescent="0.25">
      <c r="H21" s="38"/>
    </row>
    <row r="22" spans="2:22" ht="15" x14ac:dyDescent="0.25">
      <c r="H22" s="38"/>
    </row>
    <row r="23" spans="2:22" ht="15" x14ac:dyDescent="0.25">
      <c r="H23" s="38"/>
    </row>
    <row r="24" spans="2:22" ht="15" x14ac:dyDescent="0.25">
      <c r="H24" s="38"/>
    </row>
    <row r="25" spans="2:22" ht="15.75" x14ac:dyDescent="0.25">
      <c r="B25" s="63" t="s">
        <v>569</v>
      </c>
      <c r="C25" s="63"/>
      <c r="D25" s="63"/>
      <c r="E25" s="63"/>
      <c r="F25" s="63"/>
      <c r="G25" s="63"/>
      <c r="H25" s="63"/>
      <c r="I25" s="63"/>
      <c r="J25" s="63"/>
      <c r="K25" s="63"/>
      <c r="L25" s="63"/>
      <c r="M25" s="63"/>
      <c r="N25" s="63"/>
      <c r="O25" s="63"/>
      <c r="P25" s="63"/>
      <c r="Q25" s="63"/>
      <c r="R25" s="63"/>
      <c r="S25" s="63"/>
      <c r="T25" s="63"/>
      <c r="U25" s="63"/>
      <c r="V25" s="63"/>
    </row>
    <row r="26" spans="2:22" ht="15.75" x14ac:dyDescent="0.25">
      <c r="B26" s="63" t="s">
        <v>570</v>
      </c>
      <c r="C26" s="63"/>
      <c r="D26" s="63"/>
      <c r="E26" s="63"/>
      <c r="F26" s="63"/>
      <c r="G26" s="63"/>
      <c r="H26" s="63"/>
      <c r="I26" s="63"/>
      <c r="J26" s="63"/>
      <c r="K26" s="63"/>
      <c r="L26" s="63"/>
      <c r="M26" s="63"/>
      <c r="N26" s="63"/>
      <c r="O26" s="63"/>
      <c r="P26" s="63"/>
      <c r="Q26" s="63"/>
      <c r="R26" s="63"/>
      <c r="S26" s="63"/>
      <c r="T26" s="63"/>
      <c r="U26" s="63"/>
      <c r="V26" s="63"/>
    </row>
    <row r="27" spans="2:22" ht="15.75" x14ac:dyDescent="0.25">
      <c r="B27" s="63" t="s">
        <v>571</v>
      </c>
      <c r="C27" s="63"/>
      <c r="D27" s="63"/>
      <c r="E27" s="63"/>
      <c r="F27" s="63"/>
      <c r="G27" s="63"/>
      <c r="H27" s="63"/>
      <c r="I27" s="63"/>
      <c r="J27" s="63"/>
      <c r="K27" s="63"/>
      <c r="L27" s="63"/>
      <c r="M27" s="63"/>
      <c r="N27" s="63"/>
      <c r="O27" s="63"/>
      <c r="P27" s="63"/>
      <c r="Q27" s="63"/>
      <c r="R27" s="63"/>
      <c r="S27" s="63"/>
      <c r="T27" s="63"/>
      <c r="U27" s="63"/>
      <c r="V27" s="63"/>
    </row>
    <row r="28" spans="2:22" ht="15.75" x14ac:dyDescent="0.25">
      <c r="B28" s="63"/>
      <c r="C28" s="63"/>
      <c r="D28" s="63"/>
      <c r="E28" s="63"/>
      <c r="F28" s="63"/>
      <c r="G28" s="63"/>
      <c r="H28" s="63"/>
      <c r="I28" s="63"/>
      <c r="J28" s="63"/>
      <c r="K28" s="63"/>
      <c r="L28" s="63"/>
      <c r="M28" s="63"/>
      <c r="N28" s="63"/>
      <c r="O28" s="63"/>
      <c r="P28" s="63"/>
      <c r="Q28" s="63"/>
      <c r="R28" s="63"/>
      <c r="S28" s="63"/>
      <c r="T28" s="63"/>
      <c r="U28" s="63"/>
      <c r="V28" s="63"/>
    </row>
    <row r="29" spans="2:22" ht="15.75" x14ac:dyDescent="0.25">
      <c r="B29" s="63"/>
      <c r="C29" s="63"/>
      <c r="D29" s="63"/>
      <c r="E29" s="63"/>
      <c r="F29" s="63"/>
      <c r="G29" s="63"/>
      <c r="H29" s="63"/>
      <c r="I29" s="63"/>
      <c r="J29" s="63"/>
      <c r="K29" s="63"/>
      <c r="L29" s="63"/>
      <c r="M29" s="63"/>
      <c r="N29" s="63"/>
      <c r="O29" s="63"/>
      <c r="P29" s="63"/>
      <c r="Q29" s="63"/>
      <c r="R29" s="63"/>
      <c r="S29" s="63"/>
      <c r="T29" s="63"/>
      <c r="U29" s="63"/>
      <c r="V29" s="63"/>
    </row>
    <row r="30" spans="2:22" ht="15.75" x14ac:dyDescent="0.25">
      <c r="B30" s="63" t="s">
        <v>578</v>
      </c>
      <c r="C30" s="63"/>
      <c r="D30" s="63"/>
      <c r="E30" s="63"/>
      <c r="F30" s="63"/>
      <c r="G30" s="63"/>
      <c r="H30" s="63"/>
      <c r="I30" s="63"/>
      <c r="J30" s="63"/>
      <c r="K30" s="63"/>
      <c r="L30" s="63"/>
      <c r="M30" s="63"/>
      <c r="N30" s="63"/>
      <c r="O30" s="63"/>
      <c r="P30" s="63"/>
      <c r="Q30" s="63"/>
      <c r="R30" s="63"/>
      <c r="S30" s="63"/>
      <c r="T30" s="63"/>
      <c r="U30" s="63"/>
      <c r="V30" s="63"/>
    </row>
    <row r="31" spans="2:22" ht="15.75" x14ac:dyDescent="0.25">
      <c r="B31" s="61" t="s">
        <v>579</v>
      </c>
      <c r="C31" s="63"/>
      <c r="D31" s="63"/>
      <c r="E31" s="63"/>
      <c r="F31" s="63"/>
      <c r="G31" s="63"/>
      <c r="H31" s="63"/>
      <c r="I31" s="63"/>
      <c r="J31" s="63"/>
      <c r="K31" s="63"/>
      <c r="L31" s="63"/>
      <c r="M31" s="63"/>
      <c r="N31" s="63"/>
      <c r="O31" s="63"/>
      <c r="P31" s="63"/>
      <c r="Q31" s="63"/>
      <c r="R31" s="63"/>
      <c r="S31" s="63"/>
      <c r="T31" s="63"/>
      <c r="U31" s="63"/>
      <c r="V31" s="63"/>
    </row>
    <row r="32" spans="2:22" ht="15.75" x14ac:dyDescent="0.25">
      <c r="B32" s="64" t="s">
        <v>602</v>
      </c>
      <c r="C32" s="63" t="s">
        <v>603</v>
      </c>
      <c r="D32" s="63"/>
      <c r="E32" s="63"/>
      <c r="F32" s="63"/>
      <c r="G32" s="63"/>
      <c r="H32" s="63"/>
      <c r="I32" s="63"/>
      <c r="J32" s="63"/>
      <c r="K32" s="63"/>
      <c r="L32" s="63"/>
      <c r="M32" s="63"/>
      <c r="N32" s="63"/>
      <c r="O32" s="63"/>
      <c r="P32" s="63"/>
      <c r="Q32" s="63"/>
      <c r="R32" s="63"/>
      <c r="S32" s="63"/>
      <c r="T32" s="63"/>
      <c r="U32" s="63"/>
      <c r="V32" s="63"/>
    </row>
    <row r="33" spans="2:22" ht="15.75" x14ac:dyDescent="0.25">
      <c r="B33" s="63" t="s">
        <v>580</v>
      </c>
      <c r="C33" s="64"/>
      <c r="D33" s="63"/>
      <c r="E33" s="63"/>
      <c r="F33" s="63"/>
      <c r="G33" s="63"/>
      <c r="H33" s="63"/>
      <c r="I33" s="63"/>
      <c r="J33" s="63"/>
      <c r="K33" s="63"/>
      <c r="L33" s="63"/>
      <c r="M33" s="63"/>
      <c r="N33" s="63"/>
      <c r="O33" s="63"/>
      <c r="P33" s="63"/>
      <c r="Q33" s="63"/>
      <c r="R33" s="63"/>
      <c r="S33" s="63"/>
      <c r="T33" s="63"/>
      <c r="U33" s="63"/>
      <c r="V33" s="63"/>
    </row>
    <row r="34" spans="2:22" ht="15.75" x14ac:dyDescent="0.25">
      <c r="B34" s="63" t="s">
        <v>581</v>
      </c>
      <c r="C34" s="63"/>
      <c r="D34" s="63"/>
      <c r="E34" s="63"/>
      <c r="F34" s="63"/>
      <c r="G34" s="63"/>
      <c r="H34" s="63"/>
      <c r="I34" s="63"/>
      <c r="J34" s="63"/>
      <c r="K34" s="63"/>
      <c r="L34" s="63"/>
      <c r="M34" s="63"/>
      <c r="N34" s="63"/>
      <c r="O34" s="63"/>
      <c r="P34" s="63"/>
      <c r="Q34" s="63"/>
      <c r="R34" s="63"/>
      <c r="S34" s="63"/>
      <c r="T34" s="63"/>
      <c r="U34" s="63"/>
      <c r="V34" s="63"/>
    </row>
    <row r="35" spans="2:22" ht="15.75" x14ac:dyDescent="0.25">
      <c r="B35" s="63" t="s">
        <v>583</v>
      </c>
      <c r="C35" s="63"/>
      <c r="D35" s="63"/>
      <c r="E35" s="63"/>
      <c r="F35" s="63"/>
      <c r="G35" s="63"/>
      <c r="H35" s="63"/>
      <c r="I35" s="63"/>
      <c r="J35" s="63"/>
      <c r="K35" s="63"/>
      <c r="L35" s="63"/>
      <c r="M35" s="63"/>
      <c r="N35" s="63"/>
      <c r="O35" s="63"/>
      <c r="P35" s="63"/>
      <c r="Q35" s="63"/>
      <c r="R35" s="63"/>
      <c r="S35" s="63"/>
      <c r="T35" s="63"/>
      <c r="U35" s="63"/>
      <c r="V35" s="63"/>
    </row>
    <row r="36" spans="2:22" ht="15.75" x14ac:dyDescent="0.25">
      <c r="B36" s="63" t="s">
        <v>584</v>
      </c>
      <c r="C36" s="63"/>
      <c r="D36" s="63"/>
      <c r="E36" s="63"/>
      <c r="F36" s="63"/>
      <c r="G36" s="63"/>
      <c r="H36" s="63"/>
      <c r="I36" s="63"/>
      <c r="J36" s="63"/>
      <c r="K36" s="63"/>
      <c r="L36" s="63"/>
      <c r="M36" s="63"/>
      <c r="N36" s="63"/>
      <c r="O36" s="63"/>
      <c r="P36" s="63"/>
      <c r="Q36" s="63"/>
      <c r="R36" s="63"/>
      <c r="S36" s="63"/>
      <c r="T36" s="63"/>
      <c r="U36" s="63"/>
      <c r="V36" s="63"/>
    </row>
    <row r="37" spans="2:22" ht="15.75" x14ac:dyDescent="0.25">
      <c r="B37" s="63" t="s">
        <v>585</v>
      </c>
      <c r="C37" s="63"/>
      <c r="D37" s="63"/>
      <c r="E37" s="63"/>
      <c r="F37" s="63"/>
      <c r="G37" s="63"/>
      <c r="H37" s="63"/>
      <c r="I37" s="63"/>
      <c r="J37" s="63"/>
      <c r="K37" s="63"/>
      <c r="L37" s="63"/>
      <c r="M37" s="63"/>
      <c r="N37" s="63"/>
      <c r="O37" s="63"/>
      <c r="P37" s="63"/>
      <c r="Q37" s="63"/>
      <c r="R37" s="63"/>
      <c r="S37" s="63"/>
      <c r="T37" s="63"/>
      <c r="U37" s="63"/>
      <c r="V37" s="63"/>
    </row>
    <row r="38" spans="2:22" ht="15.75" x14ac:dyDescent="0.25">
      <c r="B38" s="63"/>
      <c r="C38" s="63"/>
      <c r="D38" s="63"/>
      <c r="E38" s="63"/>
      <c r="F38" s="63"/>
      <c r="G38" s="63"/>
      <c r="H38" s="63"/>
      <c r="I38" s="63"/>
      <c r="J38" s="63"/>
      <c r="K38" s="63"/>
      <c r="L38" s="63"/>
      <c r="M38" s="63"/>
      <c r="N38" s="63"/>
      <c r="O38" s="63"/>
      <c r="Q38" s="63"/>
      <c r="R38" s="63"/>
      <c r="S38" s="63"/>
      <c r="T38" s="63"/>
      <c r="U38" s="63"/>
      <c r="V38" s="63"/>
    </row>
    <row r="39" spans="2:22" ht="15.75" x14ac:dyDescent="0.25">
      <c r="B39" s="63" t="s">
        <v>586</v>
      </c>
      <c r="C39" s="63"/>
      <c r="D39" s="63"/>
      <c r="E39" s="63"/>
      <c r="F39" s="63"/>
      <c r="G39" s="63"/>
      <c r="H39" s="63"/>
      <c r="I39" s="63"/>
      <c r="J39" s="63"/>
      <c r="K39" s="63"/>
      <c r="L39" s="63"/>
      <c r="M39" s="63"/>
      <c r="N39" s="63"/>
      <c r="O39" s="63"/>
      <c r="P39" s="63"/>
      <c r="Q39" s="63"/>
      <c r="R39" s="63"/>
      <c r="S39" s="63"/>
      <c r="T39" s="63"/>
      <c r="U39" s="63"/>
      <c r="V39" s="63"/>
    </row>
    <row r="40" spans="2:22" ht="15.75" x14ac:dyDescent="0.25">
      <c r="B40" s="63" t="s">
        <v>582</v>
      </c>
      <c r="E40" s="63"/>
      <c r="F40" s="63"/>
      <c r="G40" s="63"/>
      <c r="H40" s="63"/>
      <c r="I40" s="63"/>
      <c r="J40" s="63"/>
      <c r="K40" s="63"/>
      <c r="L40" s="63"/>
      <c r="M40" s="63"/>
      <c r="N40" s="63"/>
      <c r="O40" s="63"/>
      <c r="P40" s="63"/>
      <c r="Q40" s="63"/>
      <c r="R40" s="63"/>
      <c r="S40" s="63"/>
      <c r="T40" s="63"/>
      <c r="U40" s="63"/>
      <c r="V40" s="63"/>
    </row>
    <row r="41" spans="2:22" ht="15.75" x14ac:dyDescent="0.25">
      <c r="E41" s="63"/>
      <c r="F41" s="63"/>
      <c r="G41" s="63"/>
      <c r="H41" s="63"/>
      <c r="I41" s="63"/>
      <c r="J41" s="63"/>
      <c r="K41" s="63"/>
      <c r="L41" s="63"/>
      <c r="M41" s="63"/>
      <c r="N41" s="63"/>
      <c r="O41" s="63"/>
      <c r="P41" s="63"/>
      <c r="Q41" s="63"/>
      <c r="R41" s="63"/>
      <c r="S41" s="63"/>
      <c r="T41" s="63"/>
      <c r="U41" s="63"/>
      <c r="V41" s="63"/>
    </row>
    <row r="42" spans="2:22" ht="15.75" x14ac:dyDescent="0.25">
      <c r="E42" s="63"/>
      <c r="F42" s="63"/>
      <c r="G42" s="63"/>
      <c r="H42" s="63"/>
      <c r="I42" s="63"/>
      <c r="J42" s="63"/>
      <c r="K42" s="63"/>
      <c r="L42" s="63"/>
      <c r="M42" s="63"/>
      <c r="N42" s="63"/>
      <c r="O42" s="63"/>
      <c r="P42" s="63"/>
      <c r="Q42" s="63"/>
      <c r="R42" s="63"/>
      <c r="S42" s="63"/>
      <c r="T42" s="63"/>
      <c r="U42" s="63"/>
      <c r="V42" s="63"/>
    </row>
    <row r="43" spans="2:22" ht="15.75" x14ac:dyDescent="0.25">
      <c r="E43" s="63"/>
      <c r="F43" s="63"/>
      <c r="G43" s="63"/>
      <c r="H43" s="63"/>
      <c r="I43" s="63"/>
      <c r="J43" s="63"/>
      <c r="K43" s="63"/>
      <c r="L43" s="63"/>
      <c r="M43" s="63"/>
      <c r="N43" s="63"/>
      <c r="O43" s="63"/>
      <c r="P43" s="63"/>
      <c r="Q43" s="63"/>
      <c r="R43" s="63"/>
      <c r="S43" s="63"/>
      <c r="T43" s="63"/>
      <c r="U43" s="63"/>
      <c r="V43" s="63"/>
    </row>
    <row r="44" spans="2:22" ht="15" x14ac:dyDescent="0.25">
      <c r="H44" s="38"/>
    </row>
    <row r="45" spans="2:22" ht="15" x14ac:dyDescent="0.25">
      <c r="H45" s="38"/>
    </row>
    <row r="46" spans="2:22" ht="15" x14ac:dyDescent="0.25">
      <c r="H46" s="38"/>
    </row>
    <row r="47" spans="2:22" ht="15" x14ac:dyDescent="0.25">
      <c r="H47" s="38"/>
    </row>
    <row r="48" spans="2:22" ht="15" x14ac:dyDescent="0.25">
      <c r="H48" s="38"/>
    </row>
    <row r="49" spans="8:8" ht="15" x14ac:dyDescent="0.25">
      <c r="H49" s="38"/>
    </row>
    <row r="50" spans="8:8" ht="15" x14ac:dyDescent="0.25">
      <c r="H50" s="38"/>
    </row>
    <row r="51" spans="8:8" ht="15" x14ac:dyDescent="0.25">
      <c r="H51" s="38"/>
    </row>
    <row r="52" spans="8:8" ht="15" x14ac:dyDescent="0.25">
      <c r="H52" s="38"/>
    </row>
    <row r="53" spans="8:8" ht="15" x14ac:dyDescent="0.25">
      <c r="H53" s="38"/>
    </row>
    <row r="54" spans="8:8" ht="15" x14ac:dyDescent="0.25">
      <c r="H54" s="38"/>
    </row>
    <row r="55" spans="8:8" ht="15" x14ac:dyDescent="0.25">
      <c r="H55" s="38"/>
    </row>
    <row r="56" spans="8:8" ht="15" x14ac:dyDescent="0.25">
      <c r="H56" s="38"/>
    </row>
    <row r="57" spans="8:8" ht="15" x14ac:dyDescent="0.25">
      <c r="H57" s="38"/>
    </row>
    <row r="58" spans="8:8" ht="15" x14ac:dyDescent="0.25">
      <c r="H58" s="38"/>
    </row>
    <row r="59" spans="8:8" ht="15" x14ac:dyDescent="0.25">
      <c r="H59" s="38"/>
    </row>
    <row r="60" spans="8:8" ht="15" x14ac:dyDescent="0.25">
      <c r="H60" s="38"/>
    </row>
    <row r="61" spans="8:8" ht="15" x14ac:dyDescent="0.25">
      <c r="H61" s="38"/>
    </row>
    <row r="62" spans="8:8" ht="15" x14ac:dyDescent="0.25">
      <c r="H62" s="38"/>
    </row>
    <row r="63" spans="8:8" ht="15" x14ac:dyDescent="0.25">
      <c r="H63" s="38"/>
    </row>
    <row r="64" spans="8:8" ht="15" x14ac:dyDescent="0.25">
      <c r="H64" s="38"/>
    </row>
    <row r="65" spans="8:8" ht="15" x14ac:dyDescent="0.25">
      <c r="H65" s="38"/>
    </row>
    <row r="66" spans="8:8" ht="15" x14ac:dyDescent="0.25">
      <c r="H66" s="38"/>
    </row>
    <row r="67" spans="8:8" ht="15" x14ac:dyDescent="0.25">
      <c r="H67" s="38"/>
    </row>
    <row r="68" spans="8:8" ht="15" x14ac:dyDescent="0.25">
      <c r="H68" s="38"/>
    </row>
    <row r="69" spans="8:8" ht="15" x14ac:dyDescent="0.25">
      <c r="H69" s="38"/>
    </row>
    <row r="70" spans="8:8" ht="15" x14ac:dyDescent="0.25">
      <c r="H70" s="38"/>
    </row>
    <row r="71" spans="8:8" ht="15" x14ac:dyDescent="0.25">
      <c r="H71" s="38"/>
    </row>
    <row r="72" spans="8:8" ht="15" x14ac:dyDescent="0.25">
      <c r="H72" s="38"/>
    </row>
    <row r="73" spans="8:8" ht="15" x14ac:dyDescent="0.25">
      <c r="H73" s="38"/>
    </row>
    <row r="74" spans="8:8" ht="15" x14ac:dyDescent="0.25">
      <c r="H74" s="38"/>
    </row>
    <row r="75" spans="8:8" ht="15" x14ac:dyDescent="0.25">
      <c r="H75" s="38"/>
    </row>
    <row r="76" spans="8:8" ht="15" x14ac:dyDescent="0.25">
      <c r="H76" s="38"/>
    </row>
    <row r="77" spans="8:8" ht="15" x14ac:dyDescent="0.25">
      <c r="H77" s="38"/>
    </row>
    <row r="78" spans="8:8" ht="15" x14ac:dyDescent="0.25">
      <c r="H78" s="38"/>
    </row>
    <row r="79" spans="8:8" ht="15" x14ac:dyDescent="0.25">
      <c r="H79" s="38"/>
    </row>
    <row r="80" spans="8:8" ht="15" x14ac:dyDescent="0.25">
      <c r="H80" s="38"/>
    </row>
    <row r="81" spans="8:8" ht="15" x14ac:dyDescent="0.25">
      <c r="H81" s="38"/>
    </row>
    <row r="82" spans="8:8" ht="15" x14ac:dyDescent="0.25">
      <c r="H82" s="38"/>
    </row>
    <row r="83" spans="8:8" ht="15" x14ac:dyDescent="0.25">
      <c r="H83" s="38"/>
    </row>
    <row r="84" spans="8:8" ht="15" x14ac:dyDescent="0.25">
      <c r="H84" s="38"/>
    </row>
    <row r="85" spans="8:8" ht="15" x14ac:dyDescent="0.25">
      <c r="H85" s="38"/>
    </row>
    <row r="86" spans="8:8" ht="15" x14ac:dyDescent="0.25">
      <c r="H86" s="38"/>
    </row>
    <row r="87" spans="8:8" ht="15" x14ac:dyDescent="0.25">
      <c r="H87" s="38"/>
    </row>
    <row r="88" spans="8:8" ht="15" x14ac:dyDescent="0.25">
      <c r="H88" s="38"/>
    </row>
    <row r="89" spans="8:8" ht="15" x14ac:dyDescent="0.25">
      <c r="H89" s="38"/>
    </row>
    <row r="90" spans="8:8" ht="15" x14ac:dyDescent="0.25">
      <c r="H90" s="38"/>
    </row>
    <row r="91" spans="8:8" ht="15" x14ac:dyDescent="0.25">
      <c r="H91" s="38"/>
    </row>
    <row r="92" spans="8:8" ht="15" x14ac:dyDescent="0.25">
      <c r="H92" s="38"/>
    </row>
    <row r="93" spans="8:8" ht="15" x14ac:dyDescent="0.25">
      <c r="H93" s="38"/>
    </row>
    <row r="94" spans="8:8" ht="15" x14ac:dyDescent="0.25">
      <c r="H94" s="38"/>
    </row>
    <row r="95" spans="8:8" ht="15" x14ac:dyDescent="0.25">
      <c r="H95" s="38"/>
    </row>
    <row r="96" spans="8:8" ht="15" x14ac:dyDescent="0.25">
      <c r="H96" s="38"/>
    </row>
    <row r="97" spans="8:8" ht="15" x14ac:dyDescent="0.25">
      <c r="H97" s="38"/>
    </row>
    <row r="98" spans="8:8" ht="15" x14ac:dyDescent="0.25">
      <c r="H98" s="38"/>
    </row>
    <row r="99" spans="8:8" ht="15" x14ac:dyDescent="0.25">
      <c r="H99" s="38"/>
    </row>
    <row r="100" spans="8:8" ht="15" x14ac:dyDescent="0.25">
      <c r="H100" s="38"/>
    </row>
    <row r="101" spans="8:8" ht="15" x14ac:dyDescent="0.25">
      <c r="H101" s="38"/>
    </row>
    <row r="102" spans="8:8" ht="15" x14ac:dyDescent="0.25">
      <c r="H102" s="38"/>
    </row>
    <row r="103" spans="8:8" ht="15" x14ac:dyDescent="0.25">
      <c r="H103" s="38"/>
    </row>
    <row r="104" spans="8:8" ht="15" x14ac:dyDescent="0.25">
      <c r="H104" s="38"/>
    </row>
    <row r="105" spans="8:8" ht="15" x14ac:dyDescent="0.25">
      <c r="H105" s="38"/>
    </row>
    <row r="106" spans="8:8" ht="15" x14ac:dyDescent="0.25">
      <c r="H106" s="38"/>
    </row>
    <row r="107" spans="8:8" ht="15" x14ac:dyDescent="0.25">
      <c r="H107" s="38"/>
    </row>
    <row r="108" spans="8:8" ht="15" x14ac:dyDescent="0.25">
      <c r="H108" s="38"/>
    </row>
    <row r="109" spans="8:8" ht="15" x14ac:dyDescent="0.25">
      <c r="H109" s="38"/>
    </row>
    <row r="110" spans="8:8" ht="15" x14ac:dyDescent="0.25">
      <c r="H110" s="38"/>
    </row>
    <row r="111" spans="8:8" ht="15" x14ac:dyDescent="0.25">
      <c r="H111" s="38"/>
    </row>
    <row r="112" spans="8:8" ht="15" x14ac:dyDescent="0.25">
      <c r="H112" s="38"/>
    </row>
    <row r="113" spans="8:8" ht="15" x14ac:dyDescent="0.25">
      <c r="H113" s="38"/>
    </row>
    <row r="114" spans="8:8" ht="15" x14ac:dyDescent="0.25">
      <c r="H114" s="38"/>
    </row>
    <row r="115" spans="8:8" ht="15" x14ac:dyDescent="0.25">
      <c r="H115" s="38"/>
    </row>
    <row r="116" spans="8:8" ht="15" x14ac:dyDescent="0.25">
      <c r="H116" s="38"/>
    </row>
    <row r="117" spans="8:8" ht="15" x14ac:dyDescent="0.25">
      <c r="H117" s="38"/>
    </row>
    <row r="118" spans="8:8" ht="15" x14ac:dyDescent="0.25">
      <c r="H118" s="38"/>
    </row>
    <row r="119" spans="8:8" ht="15" x14ac:dyDescent="0.25">
      <c r="H119" s="38"/>
    </row>
    <row r="120" spans="8:8" ht="15" x14ac:dyDescent="0.25">
      <c r="H120" s="38"/>
    </row>
    <row r="121" spans="8:8" ht="15" x14ac:dyDescent="0.25">
      <c r="H121" s="38"/>
    </row>
    <row r="122" spans="8:8" ht="15" x14ac:dyDescent="0.25">
      <c r="H122" s="38"/>
    </row>
    <row r="123" spans="8:8" ht="15" x14ac:dyDescent="0.25">
      <c r="H123" s="38"/>
    </row>
    <row r="124" spans="8:8" ht="15" x14ac:dyDescent="0.25">
      <c r="H124" s="38"/>
    </row>
    <row r="125" spans="8:8" ht="15" x14ac:dyDescent="0.25">
      <c r="H125" s="38"/>
    </row>
    <row r="126" spans="8:8" ht="15" x14ac:dyDescent="0.25">
      <c r="H126" s="38"/>
    </row>
    <row r="127" spans="8:8" ht="15" x14ac:dyDescent="0.25">
      <c r="H127" s="38"/>
    </row>
    <row r="128" spans="8:8" ht="15" x14ac:dyDescent="0.25">
      <c r="H128" s="38"/>
    </row>
    <row r="129" spans="8:8" ht="15" x14ac:dyDescent="0.25">
      <c r="H129" s="38"/>
    </row>
    <row r="130" spans="8:8" ht="15" x14ac:dyDescent="0.25">
      <c r="H130" s="38"/>
    </row>
    <row r="131" spans="8:8" ht="15" x14ac:dyDescent="0.25">
      <c r="H131" s="38"/>
    </row>
    <row r="132" spans="8:8" ht="15" x14ac:dyDescent="0.25">
      <c r="H132" s="38"/>
    </row>
    <row r="133" spans="8:8" ht="15" x14ac:dyDescent="0.25">
      <c r="H133" s="38"/>
    </row>
    <row r="134" spans="8:8" ht="15" x14ac:dyDescent="0.25">
      <c r="H134" s="38"/>
    </row>
    <row r="135" spans="8:8" ht="15" x14ac:dyDescent="0.25">
      <c r="H135" s="38"/>
    </row>
    <row r="136" spans="8:8" ht="15" x14ac:dyDescent="0.25">
      <c r="H136" s="38"/>
    </row>
    <row r="137" spans="8:8" ht="15" x14ac:dyDescent="0.25">
      <c r="H137" s="38"/>
    </row>
    <row r="138" spans="8:8" ht="15" x14ac:dyDescent="0.25">
      <c r="H138" s="38"/>
    </row>
    <row r="139" spans="8:8" ht="15" x14ac:dyDescent="0.25">
      <c r="H139" s="38"/>
    </row>
    <row r="140" spans="8:8" ht="15" x14ac:dyDescent="0.25">
      <c r="H140" s="38"/>
    </row>
    <row r="141" spans="8:8" ht="15" x14ac:dyDescent="0.25">
      <c r="H141" s="38"/>
    </row>
    <row r="142" spans="8:8" ht="15" x14ac:dyDescent="0.25">
      <c r="H142" s="38"/>
    </row>
    <row r="143" spans="8:8" ht="15" x14ac:dyDescent="0.25">
      <c r="H143" s="38"/>
    </row>
    <row r="144" spans="8:8" ht="15" x14ac:dyDescent="0.25">
      <c r="H144" s="38"/>
    </row>
    <row r="145" spans="8:8" ht="15" x14ac:dyDescent="0.25">
      <c r="H145" s="38"/>
    </row>
    <row r="146" spans="8:8" ht="15" x14ac:dyDescent="0.25">
      <c r="H146" s="38"/>
    </row>
    <row r="147" spans="8:8" ht="15" x14ac:dyDescent="0.25">
      <c r="H147" s="38"/>
    </row>
    <row r="148" spans="8:8" ht="15" x14ac:dyDescent="0.25">
      <c r="H148" s="38"/>
    </row>
    <row r="149" spans="8:8" ht="15" x14ac:dyDescent="0.25">
      <c r="H149" s="38"/>
    </row>
    <row r="150" spans="8:8" ht="15" x14ac:dyDescent="0.25">
      <c r="H150" s="38"/>
    </row>
    <row r="151" spans="8:8" ht="15" x14ac:dyDescent="0.25">
      <c r="H151" s="38"/>
    </row>
    <row r="152" spans="8:8" ht="15" x14ac:dyDescent="0.25">
      <c r="H152" s="38"/>
    </row>
    <row r="153" spans="8:8" ht="15" x14ac:dyDescent="0.25">
      <c r="H153" s="38"/>
    </row>
    <row r="154" spans="8:8" ht="15" x14ac:dyDescent="0.25">
      <c r="H154" s="38"/>
    </row>
    <row r="155" spans="8:8" ht="15" x14ac:dyDescent="0.25">
      <c r="H155" s="38"/>
    </row>
    <row r="156" spans="8:8" ht="15" x14ac:dyDescent="0.25">
      <c r="H156" s="38"/>
    </row>
    <row r="157" spans="8:8" ht="15" x14ac:dyDescent="0.25">
      <c r="H157" s="38"/>
    </row>
    <row r="158" spans="8:8" ht="15" x14ac:dyDescent="0.25">
      <c r="H158" s="38"/>
    </row>
    <row r="159" spans="8:8" ht="15" x14ac:dyDescent="0.25">
      <c r="H159" s="38"/>
    </row>
    <row r="160" spans="8:8" ht="15" x14ac:dyDescent="0.25">
      <c r="H160" s="38"/>
    </row>
    <row r="161" spans="8:8" ht="15" x14ac:dyDescent="0.25">
      <c r="H161" s="38"/>
    </row>
    <row r="162" spans="8:8" ht="15" x14ac:dyDescent="0.25">
      <c r="H162" s="38"/>
    </row>
    <row r="163" spans="8:8" ht="15" x14ac:dyDescent="0.25">
      <c r="H163" s="38"/>
    </row>
    <row r="164" spans="8:8" ht="15" x14ac:dyDescent="0.25">
      <c r="H164" s="38"/>
    </row>
    <row r="165" spans="8:8" ht="15" x14ac:dyDescent="0.25">
      <c r="H165" s="38"/>
    </row>
    <row r="166" spans="8:8" ht="15" x14ac:dyDescent="0.25">
      <c r="H166" s="38"/>
    </row>
    <row r="167" spans="8:8" ht="15" x14ac:dyDescent="0.25">
      <c r="H167" s="38"/>
    </row>
    <row r="168" spans="8:8" ht="15" x14ac:dyDescent="0.25">
      <c r="H168" s="38"/>
    </row>
    <row r="169" spans="8:8" ht="15" x14ac:dyDescent="0.25">
      <c r="H169" s="38"/>
    </row>
    <row r="170" spans="8:8" ht="15" x14ac:dyDescent="0.25">
      <c r="H170" s="38"/>
    </row>
    <row r="171" spans="8:8" ht="15" x14ac:dyDescent="0.25">
      <c r="H171" s="38"/>
    </row>
    <row r="172" spans="8:8" ht="15" x14ac:dyDescent="0.25">
      <c r="H172" s="38"/>
    </row>
    <row r="173" spans="8:8" ht="15" x14ac:dyDescent="0.25">
      <c r="H173" s="38"/>
    </row>
    <row r="174" spans="8:8" ht="15" x14ac:dyDescent="0.25">
      <c r="H174" s="38"/>
    </row>
    <row r="175" spans="8:8" ht="15" x14ac:dyDescent="0.25">
      <c r="H175" s="38"/>
    </row>
    <row r="176" spans="8:8" ht="15" x14ac:dyDescent="0.25">
      <c r="H176" s="38"/>
    </row>
    <row r="177" spans="8:8" ht="15" x14ac:dyDescent="0.25">
      <c r="H177" s="38"/>
    </row>
    <row r="178" spans="8:8" ht="15" x14ac:dyDescent="0.25">
      <c r="H178" s="38"/>
    </row>
    <row r="179" spans="8:8" ht="15" x14ac:dyDescent="0.25">
      <c r="H179" s="38"/>
    </row>
    <row r="180" spans="8:8" ht="15" x14ac:dyDescent="0.25">
      <c r="H180" s="38"/>
    </row>
    <row r="181" spans="8:8" ht="15" x14ac:dyDescent="0.25">
      <c r="H181" s="38"/>
    </row>
    <row r="182" spans="8:8" ht="15" x14ac:dyDescent="0.25">
      <c r="H182" s="38"/>
    </row>
    <row r="183" spans="8:8" ht="15" x14ac:dyDescent="0.25">
      <c r="H183" s="38"/>
    </row>
    <row r="184" spans="8:8" ht="15" x14ac:dyDescent="0.25">
      <c r="H184" s="38"/>
    </row>
    <row r="185" spans="8:8" ht="15" x14ac:dyDescent="0.25">
      <c r="H185" s="38"/>
    </row>
    <row r="186" spans="8:8" ht="15" x14ac:dyDescent="0.25">
      <c r="H186" s="38"/>
    </row>
    <row r="187" spans="8:8" ht="15" x14ac:dyDescent="0.25">
      <c r="H187" s="38"/>
    </row>
    <row r="188" spans="8:8" ht="15" x14ac:dyDescent="0.25">
      <c r="H188" s="38"/>
    </row>
    <row r="189" spans="8:8" ht="15" x14ac:dyDescent="0.25">
      <c r="H189" s="38"/>
    </row>
    <row r="190" spans="8:8" ht="15" x14ac:dyDescent="0.25">
      <c r="H190" s="38"/>
    </row>
    <row r="191" spans="8:8" ht="15" x14ac:dyDescent="0.25">
      <c r="H191" s="38"/>
    </row>
    <row r="192" spans="8:8" ht="15" x14ac:dyDescent="0.25">
      <c r="H192" s="38"/>
    </row>
    <row r="193" spans="8:8" ht="15" x14ac:dyDescent="0.25">
      <c r="H193" s="38"/>
    </row>
    <row r="194" spans="8:8" ht="15" x14ac:dyDescent="0.25">
      <c r="H194" s="38"/>
    </row>
    <row r="195" spans="8:8" ht="15" x14ac:dyDescent="0.25">
      <c r="H195" s="38"/>
    </row>
    <row r="196" spans="8:8" ht="15" x14ac:dyDescent="0.25">
      <c r="H196" s="38"/>
    </row>
    <row r="197" spans="8:8" ht="15" x14ac:dyDescent="0.25">
      <c r="H197" s="38"/>
    </row>
    <row r="198" spans="8:8" ht="15" x14ac:dyDescent="0.25">
      <c r="H198" s="38"/>
    </row>
    <row r="199" spans="8:8" ht="15" x14ac:dyDescent="0.25">
      <c r="H199" s="38"/>
    </row>
    <row r="200" spans="8:8" ht="15" x14ac:dyDescent="0.25">
      <c r="H200" s="38"/>
    </row>
  </sheetData>
  <dataValidations count="1">
    <dataValidation allowBlank="1" showErrorMessage="1" sqref="B4 B1:B2"/>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1"/>
  <sheetViews>
    <sheetView workbookViewId="0">
      <selection activeCell="D17" sqref="D17"/>
    </sheetView>
  </sheetViews>
  <sheetFormatPr defaultColWidth="8.85546875" defaultRowHeight="12" x14ac:dyDescent="0.2"/>
  <cols>
    <col min="1" max="1" width="2" style="39" customWidth="1"/>
    <col min="2" max="2" width="19" style="39" customWidth="1"/>
    <col min="3" max="3" width="8.85546875" style="39" bestFit="1" customWidth="1"/>
    <col min="4" max="6" width="8.85546875" style="39"/>
    <col min="7" max="7" width="28.42578125" style="39" customWidth="1"/>
    <col min="8" max="16384" width="8.85546875" style="39"/>
  </cols>
  <sheetData>
    <row r="1" spans="2:7" ht="15.75" x14ac:dyDescent="0.2">
      <c r="B1" s="24" t="s">
        <v>528</v>
      </c>
    </row>
    <row r="2" spans="2:7" x14ac:dyDescent="0.2">
      <c r="B2" s="25" t="s">
        <v>558</v>
      </c>
    </row>
    <row r="4" spans="2:7" ht="12.75" thickBot="1" x14ac:dyDescent="0.25">
      <c r="B4" s="48" t="s">
        <v>560</v>
      </c>
    </row>
    <row r="5" spans="2:7" x14ac:dyDescent="0.2">
      <c r="B5" s="47"/>
    </row>
    <row r="6" spans="2:7" ht="15.75" x14ac:dyDescent="0.25">
      <c r="B6" s="40" t="s">
        <v>559</v>
      </c>
      <c r="C6" s="49">
        <f>_xlfn.COVARIANCE.S('365RE'!I6:I272,'365RE'!P6:P272)</f>
        <v>-176361.87100999182</v>
      </c>
      <c r="D6" s="63" t="s">
        <v>605</v>
      </c>
    </row>
    <row r="7" spans="2:7" ht="15.75" x14ac:dyDescent="0.25">
      <c r="B7" s="40" t="s">
        <v>561</v>
      </c>
      <c r="C7" s="49">
        <f>CORREL('365RE'!I6:I272,'365RE'!P6:P272)</f>
        <v>-0.17489349098612006</v>
      </c>
      <c r="D7" s="63" t="s">
        <v>606</v>
      </c>
    </row>
    <row r="9" spans="2:7" ht="15.75" x14ac:dyDescent="0.25">
      <c r="B9" s="63"/>
      <c r="C9" s="63"/>
      <c r="D9" s="63"/>
      <c r="E9" s="63"/>
      <c r="F9" s="63"/>
      <c r="G9" s="63"/>
    </row>
    <row r="10" spans="2:7" ht="15.75" x14ac:dyDescent="0.25">
      <c r="B10" s="63" t="s">
        <v>592</v>
      </c>
      <c r="C10" s="63"/>
      <c r="D10" s="63"/>
      <c r="E10" s="63"/>
      <c r="F10" s="63"/>
      <c r="G10" s="63"/>
    </row>
    <row r="11" spans="2:7" ht="15.75" x14ac:dyDescent="0.25">
      <c r="B11" s="63" t="s">
        <v>593</v>
      </c>
      <c r="C11" s="63"/>
      <c r="D11" s="63"/>
      <c r="E11" s="63"/>
      <c r="F11" s="63"/>
      <c r="G11" s="63"/>
    </row>
    <row r="24" spans="2:11" ht="26.25" customHeight="1" x14ac:dyDescent="0.2">
      <c r="G24" s="55" t="s">
        <v>591</v>
      </c>
      <c r="K24" s="39" t="s">
        <v>604</v>
      </c>
    </row>
    <row r="31" spans="2:11" x14ac:dyDescent="0.2">
      <c r="B31" s="26" t="s">
        <v>568</v>
      </c>
    </row>
  </sheetData>
  <dataValidations count="1">
    <dataValidation allowBlank="1" showErrorMessage="1" sqref="B1:B2"/>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activeCell="J27" sqref="J27"/>
    </sheetView>
  </sheetViews>
  <sheetFormatPr defaultRowHeight="15" x14ac:dyDescent="0.25"/>
  <sheetData>
    <row r="1" spans="1:16" ht="15.75" x14ac:dyDescent="0.25">
      <c r="A1" s="24" t="s">
        <v>528</v>
      </c>
    </row>
    <row r="2" spans="1:16" x14ac:dyDescent="0.25">
      <c r="A2" s="25" t="s">
        <v>607</v>
      </c>
    </row>
    <row r="6" spans="1:16" x14ac:dyDescent="0.25">
      <c r="J6" s="66" t="s">
        <v>559</v>
      </c>
      <c r="K6" s="39">
        <f>_xlfn.COVARIANCE.S('[1]365RE'!$H$6:$H$272,'[1]365RE'!$I$6:$I$272)</f>
        <v>24147721.725818869</v>
      </c>
      <c r="L6" s="39"/>
      <c r="M6" s="39"/>
      <c r="N6" s="39"/>
      <c r="O6" s="39"/>
      <c r="P6" s="39"/>
    </row>
    <row r="7" spans="1:16" x14ac:dyDescent="0.25">
      <c r="J7" s="66" t="s">
        <v>610</v>
      </c>
      <c r="K7" s="39">
        <f>CORREL('[1]365RE'!$H$6:$H$272,'[1]365RE'!$I$6:$I$272)</f>
        <v>0.95108737743161964</v>
      </c>
      <c r="L7" s="39"/>
      <c r="M7" s="39"/>
      <c r="N7" s="39"/>
      <c r="O7" s="39"/>
      <c r="P7" s="39"/>
    </row>
    <row r="8" spans="1:16" ht="15.75" x14ac:dyDescent="0.25">
      <c r="J8" s="63" t="s">
        <v>611</v>
      </c>
      <c r="K8" s="39"/>
      <c r="L8" s="39"/>
      <c r="M8" s="39"/>
      <c r="N8" s="39"/>
      <c r="O8" s="39"/>
      <c r="P8" s="39"/>
    </row>
    <row r="9" spans="1:16" x14ac:dyDescent="0.25">
      <c r="J9" s="39"/>
      <c r="K9" s="39"/>
      <c r="L9" s="39"/>
      <c r="M9" s="39"/>
      <c r="N9" s="39"/>
      <c r="O9" s="39"/>
      <c r="P9" s="39"/>
    </row>
    <row r="21" spans="1:1" ht="18.75" x14ac:dyDescent="0.3">
      <c r="A21" s="65" t="s">
        <v>608</v>
      </c>
    </row>
    <row r="22" spans="1:1" ht="18.75" x14ac:dyDescent="0.3">
      <c r="A22" s="65" t="s">
        <v>609</v>
      </c>
    </row>
  </sheetData>
  <dataValidations count="1">
    <dataValidation allowBlank="1" showErrorMessage="1" sqref="A1:A2"/>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abSelected="1" workbookViewId="0">
      <selection activeCell="K13" sqref="K13"/>
    </sheetView>
  </sheetViews>
  <sheetFormatPr defaultRowHeight="15" x14ac:dyDescent="0.25"/>
  <sheetData>
    <row r="1" spans="1:1" ht="15.75" x14ac:dyDescent="0.25">
      <c r="A1" s="24" t="s">
        <v>528</v>
      </c>
    </row>
    <row r="2" spans="1:1" x14ac:dyDescent="0.25">
      <c r="A2" s="25"/>
    </row>
    <row r="5" spans="1:1" x14ac:dyDescent="0.25">
      <c r="A5" s="25"/>
    </row>
  </sheetData>
  <dataValidations count="1">
    <dataValidation allowBlank="1" showErrorMessage="1" sqref="A1:A2 A5"/>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Gender</vt:lpstr>
      <vt:lpstr>Location</vt:lpstr>
      <vt:lpstr>Age</vt:lpstr>
      <vt:lpstr>Age and Price</vt:lpstr>
      <vt:lpstr>Price And Area(ft.)</vt:lpstr>
      <vt:lpstr>Price and State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Kathuria, Himanshi</cp:lastModifiedBy>
  <dcterms:created xsi:type="dcterms:W3CDTF">2017-06-08T15:05:34Z</dcterms:created>
  <dcterms:modified xsi:type="dcterms:W3CDTF">2018-08-05T07:41:51Z</dcterms:modified>
</cp:coreProperties>
</file>