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ahawa/Downloads/"/>
    </mc:Choice>
  </mc:AlternateContent>
  <xr:revisionPtr revIDLastSave="0" documentId="8_{3A3440A1-D868-1B40-8C65-05C515E9FDB8}" xr6:coauthVersionLast="36" xr6:coauthVersionMax="36" xr10:uidLastSave="{00000000-0000-0000-0000-000000000000}"/>
  <bookViews>
    <workbookView xWindow="0" yWindow="460" windowWidth="24760" windowHeight="14280" activeTab="3" xr2:uid="{E834887A-AEF6-DF4D-BA68-7DAB9C13B564}"/>
  </bookViews>
  <sheets>
    <sheet name="BOM TREE" sheetId="3" r:id="rId1"/>
    <sheet name="BOM LIST" sheetId="4" r:id="rId2"/>
    <sheet name="FORECAST" sheetId="1" r:id="rId3"/>
    <sheet name="PRODUCCIÓN" sheetId="2" r:id="rId4"/>
    <sheet name="RAW MATERIAL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K71" i="2"/>
  <c r="K70" i="2"/>
  <c r="K74" i="2" s="1"/>
  <c r="J74" i="2"/>
  <c r="J73" i="2"/>
  <c r="J71" i="2"/>
  <c r="J70" i="2"/>
  <c r="J66" i="2"/>
  <c r="J64" i="2"/>
  <c r="J63" i="2"/>
  <c r="J67" i="2"/>
  <c r="I66" i="2"/>
  <c r="I64" i="2"/>
  <c r="I63" i="2"/>
  <c r="I67" i="2" s="1"/>
  <c r="O51" i="2" l="1"/>
  <c r="N90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N94" i="2"/>
  <c r="O90" i="2" s="1"/>
  <c r="O94" i="2" s="1"/>
  <c r="P90" i="2" s="1"/>
  <c r="P94" i="2" s="1"/>
  <c r="Q90" i="2" s="1"/>
  <c r="Q94" i="2" s="1"/>
  <c r="R90" i="2" s="1"/>
  <c r="R94" i="2" s="1"/>
  <c r="S90" i="2" s="1"/>
  <c r="S94" i="2" s="1"/>
  <c r="T90" i="2" s="1"/>
  <c r="T94" i="2" s="1"/>
  <c r="U90" i="2" s="1"/>
  <c r="U94" i="2" s="1"/>
  <c r="V90" i="2" s="1"/>
  <c r="V94" i="2" s="1"/>
  <c r="W90" i="2" s="1"/>
  <c r="W94" i="2" s="1"/>
  <c r="X90" i="2" s="1"/>
  <c r="X94" i="2" s="1"/>
  <c r="Y90" i="2" s="1"/>
  <c r="Y94" i="2" s="1"/>
  <c r="Z90" i="2" s="1"/>
  <c r="Z94" i="2" s="1"/>
  <c r="AA90" i="2" s="1"/>
  <c r="AA94" i="2" s="1"/>
  <c r="AB90" i="2" s="1"/>
  <c r="AB94" i="2" s="1"/>
  <c r="AC90" i="2" s="1"/>
  <c r="AC94" i="2" s="1"/>
  <c r="AD90" i="2" s="1"/>
  <c r="AD94" i="2" s="1"/>
  <c r="AE90" i="2" s="1"/>
  <c r="AE94" i="2" s="1"/>
  <c r="AF90" i="2" s="1"/>
  <c r="AF94" i="2" s="1"/>
  <c r="AG90" i="2" s="1"/>
  <c r="AG94" i="2" s="1"/>
  <c r="AH90" i="2" s="1"/>
  <c r="AH94" i="2" s="1"/>
  <c r="AI90" i="2" s="1"/>
  <c r="AI94" i="2" s="1"/>
  <c r="AJ90" i="2" s="1"/>
  <c r="AJ94" i="2" s="1"/>
  <c r="AK90" i="2" s="1"/>
  <c r="AK94" i="2" s="1"/>
  <c r="AL90" i="2" s="1"/>
  <c r="AL94" i="2" s="1"/>
  <c r="AM90" i="2" s="1"/>
  <c r="AM94" i="2" s="1"/>
  <c r="AN90" i="2" s="1"/>
  <c r="AN94" i="2" s="1"/>
  <c r="AO90" i="2" s="1"/>
  <c r="AO94" i="2" s="1"/>
  <c r="AP90" i="2" s="1"/>
  <c r="AP94" i="2" s="1"/>
  <c r="AQ90" i="2" s="1"/>
  <c r="AQ94" i="2" s="1"/>
  <c r="AR90" i="2" s="1"/>
  <c r="AR94" i="2" s="1"/>
  <c r="AS90" i="2" s="1"/>
  <c r="AS94" i="2" s="1"/>
  <c r="AT90" i="2" s="1"/>
  <c r="AT94" i="2" s="1"/>
  <c r="AU90" i="2" s="1"/>
  <c r="AU94" i="2" s="1"/>
  <c r="AV90" i="2" s="1"/>
  <c r="AV94" i="2" s="1"/>
  <c r="AW90" i="2" s="1"/>
  <c r="AW94" i="2" s="1"/>
  <c r="AX90" i="2" s="1"/>
  <c r="AX94" i="2" s="1"/>
  <c r="AY90" i="2" s="1"/>
  <c r="AY94" i="2" s="1"/>
  <c r="AZ90" i="2" s="1"/>
  <c r="AZ94" i="2" s="1"/>
  <c r="BA90" i="2" s="1"/>
  <c r="BA94" i="2" s="1"/>
  <c r="BB90" i="2" s="1"/>
  <c r="BB94" i="2" s="1"/>
  <c r="BC90" i="2" s="1"/>
  <c r="BC94" i="2" s="1"/>
  <c r="BD90" i="2" s="1"/>
  <c r="BD94" i="2" s="1"/>
  <c r="BE90" i="2" s="1"/>
  <c r="BE94" i="2" s="1"/>
  <c r="BF90" i="2" s="1"/>
  <c r="BF94" i="2" s="1"/>
  <c r="BG90" i="2" s="1"/>
  <c r="BG94" i="2" s="1"/>
  <c r="BH90" i="2" s="1"/>
  <c r="M94" i="2"/>
  <c r="L94" i="2"/>
  <c r="N83" i="2"/>
  <c r="N84" i="2"/>
  <c r="N87" i="2" s="1"/>
  <c r="O83" i="2" s="1"/>
  <c r="O87" i="2" s="1"/>
  <c r="P83" i="2" s="1"/>
  <c r="P87" i="2" s="1"/>
  <c r="Q83" i="2" s="1"/>
  <c r="Q87" i="2" s="1"/>
  <c r="R83" i="2" s="1"/>
  <c r="R87" i="2" s="1"/>
  <c r="S83" i="2" s="1"/>
  <c r="S87" i="2" s="1"/>
  <c r="T83" i="2" s="1"/>
  <c r="T87" i="2" s="1"/>
  <c r="U83" i="2" s="1"/>
  <c r="U87" i="2" s="1"/>
  <c r="V83" i="2" s="1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M87" i="2"/>
  <c r="L87" i="2"/>
  <c r="L93" i="2"/>
  <c r="M93" i="2"/>
  <c r="M86" i="2"/>
  <c r="L86" i="2"/>
  <c r="O77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O80" i="2"/>
  <c r="P77" i="2" s="1"/>
  <c r="P80" i="2" s="1"/>
  <c r="Q77" i="2" s="1"/>
  <c r="Q80" i="2" s="1"/>
  <c r="R77" i="2" s="1"/>
  <c r="R80" i="2" s="1"/>
  <c r="S77" i="2" s="1"/>
  <c r="S80" i="2" s="1"/>
  <c r="T77" i="2" s="1"/>
  <c r="T80" i="2" s="1"/>
  <c r="U77" i="2" s="1"/>
  <c r="U80" i="2" s="1"/>
  <c r="V77" i="2" s="1"/>
  <c r="V80" i="2" s="1"/>
  <c r="W77" i="2" s="1"/>
  <c r="W80" i="2" s="1"/>
  <c r="X77" i="2" s="1"/>
  <c r="X80" i="2" s="1"/>
  <c r="Y77" i="2" s="1"/>
  <c r="Y80" i="2" s="1"/>
  <c r="Z77" i="2" s="1"/>
  <c r="Z80" i="2" s="1"/>
  <c r="AA77" i="2" s="1"/>
  <c r="AA80" i="2" s="1"/>
  <c r="AB77" i="2" s="1"/>
  <c r="AB80" i="2" s="1"/>
  <c r="AC77" i="2" s="1"/>
  <c r="AC80" i="2" s="1"/>
  <c r="AD77" i="2" s="1"/>
  <c r="AD80" i="2" s="1"/>
  <c r="AE77" i="2" s="1"/>
  <c r="AE80" i="2" s="1"/>
  <c r="AF77" i="2" s="1"/>
  <c r="AF80" i="2" s="1"/>
  <c r="AG77" i="2" s="1"/>
  <c r="AG80" i="2" s="1"/>
  <c r="AH77" i="2" s="1"/>
  <c r="AH80" i="2" s="1"/>
  <c r="AI77" i="2" s="1"/>
  <c r="AI80" i="2" s="1"/>
  <c r="AJ77" i="2" s="1"/>
  <c r="AJ80" i="2" s="1"/>
  <c r="AK77" i="2" s="1"/>
  <c r="AK80" i="2" s="1"/>
  <c r="AL77" i="2" s="1"/>
  <c r="AL80" i="2" s="1"/>
  <c r="AM77" i="2" s="1"/>
  <c r="AM80" i="2" s="1"/>
  <c r="AN77" i="2" s="1"/>
  <c r="AN80" i="2" s="1"/>
  <c r="AO77" i="2" s="1"/>
  <c r="AO80" i="2" s="1"/>
  <c r="AP77" i="2" s="1"/>
  <c r="AP80" i="2" s="1"/>
  <c r="AQ77" i="2" s="1"/>
  <c r="AQ80" i="2" s="1"/>
  <c r="AR77" i="2" s="1"/>
  <c r="AR80" i="2" s="1"/>
  <c r="AS77" i="2" s="1"/>
  <c r="AS80" i="2" s="1"/>
  <c r="AT77" i="2" s="1"/>
  <c r="AT80" i="2" s="1"/>
  <c r="AU77" i="2" s="1"/>
  <c r="AU80" i="2" s="1"/>
  <c r="AV77" i="2" s="1"/>
  <c r="AV80" i="2" s="1"/>
  <c r="AW77" i="2" s="1"/>
  <c r="AW80" i="2" s="1"/>
  <c r="AX77" i="2" s="1"/>
  <c r="AX80" i="2" s="1"/>
  <c r="AY77" i="2" s="1"/>
  <c r="AY80" i="2" s="1"/>
  <c r="AZ77" i="2" s="1"/>
  <c r="AZ80" i="2" s="1"/>
  <c r="BA77" i="2" s="1"/>
  <c r="BA80" i="2" s="1"/>
  <c r="BB77" i="2" s="1"/>
  <c r="BB80" i="2" s="1"/>
  <c r="BC77" i="2" s="1"/>
  <c r="BC80" i="2" s="1"/>
  <c r="BD77" i="2" s="1"/>
  <c r="BD80" i="2" s="1"/>
  <c r="BE77" i="2" s="1"/>
  <c r="BE80" i="2" s="1"/>
  <c r="BF77" i="2" s="1"/>
  <c r="BF80" i="2" s="1"/>
  <c r="BG77" i="2" s="1"/>
  <c r="BG80" i="2" s="1"/>
  <c r="BH77" i="2" s="1"/>
  <c r="BH80" i="2" s="1"/>
  <c r="BI77" i="2" s="1"/>
  <c r="BI80" i="2" s="1"/>
  <c r="BJ77" i="2" s="1"/>
  <c r="BJ80" i="2" s="1"/>
  <c r="BK77" i="2" s="1"/>
  <c r="BK80" i="2" s="1"/>
  <c r="BL77" i="2" s="1"/>
  <c r="BL80" i="2" s="1"/>
  <c r="BM77" i="2" s="1"/>
  <c r="BM80" i="2" s="1"/>
  <c r="BN77" i="2" s="1"/>
  <c r="BN80" i="2" s="1"/>
  <c r="BO77" i="2" s="1"/>
  <c r="BO80" i="2" s="1"/>
  <c r="BP77" i="2" s="1"/>
  <c r="BP80" i="2" s="1"/>
  <c r="BQ77" i="2" s="1"/>
  <c r="BQ80" i="2" s="1"/>
  <c r="BR77" i="2" s="1"/>
  <c r="BR80" i="2" s="1"/>
  <c r="BS77" i="2" s="1"/>
  <c r="BS80" i="2" s="1"/>
  <c r="BT77" i="2" s="1"/>
  <c r="BT80" i="2" s="1"/>
  <c r="N77" i="2"/>
  <c r="N78" i="2"/>
  <c r="N79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M73" i="2"/>
  <c r="L73" i="2"/>
  <c r="M71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N64" i="2"/>
  <c r="N66" i="2"/>
  <c r="M54" i="2"/>
  <c r="O50" i="2"/>
  <c r="N51" i="2"/>
  <c r="N50" i="2"/>
  <c r="M91" i="2"/>
  <c r="L91" i="2"/>
  <c r="L90" i="2"/>
  <c r="M90" i="2" s="1"/>
  <c r="M84" i="2"/>
  <c r="L84" i="2"/>
  <c r="M83" i="2" s="1"/>
  <c r="L83" i="2"/>
  <c r="N80" i="2"/>
  <c r="L71" i="2"/>
  <c r="M66" i="2"/>
  <c r="L66" i="2"/>
  <c r="K66" i="2"/>
  <c r="M64" i="2"/>
  <c r="L64" i="2"/>
  <c r="K64" i="2"/>
  <c r="L70" i="2" l="1"/>
  <c r="L74" i="2" s="1"/>
  <c r="M70" i="2" s="1"/>
  <c r="M74" i="2" s="1"/>
  <c r="N70" i="2" s="1"/>
  <c r="N74" i="2" s="1"/>
  <c r="O70" i="2" s="1"/>
  <c r="O74" i="2" s="1"/>
  <c r="P70" i="2" s="1"/>
  <c r="P74" i="2" s="1"/>
  <c r="Q70" i="2" s="1"/>
  <c r="Q74" i="2" s="1"/>
  <c r="R70" i="2" s="1"/>
  <c r="R74" i="2" s="1"/>
  <c r="S70" i="2" s="1"/>
  <c r="S74" i="2" s="1"/>
  <c r="T70" i="2" s="1"/>
  <c r="T74" i="2" s="1"/>
  <c r="U70" i="2" s="1"/>
  <c r="U74" i="2" s="1"/>
  <c r="V70" i="2" s="1"/>
  <c r="V74" i="2" s="1"/>
  <c r="W70" i="2" s="1"/>
  <c r="W74" i="2" s="1"/>
  <c r="X70" i="2" s="1"/>
  <c r="X74" i="2" s="1"/>
  <c r="Y70" i="2" s="1"/>
  <c r="Y74" i="2" s="1"/>
  <c r="Z70" i="2" s="1"/>
  <c r="Z74" i="2" s="1"/>
  <c r="AA70" i="2" s="1"/>
  <c r="AA74" i="2" s="1"/>
  <c r="AB70" i="2" s="1"/>
  <c r="AB74" i="2" s="1"/>
  <c r="AC70" i="2" s="1"/>
  <c r="AC74" i="2" s="1"/>
  <c r="AD70" i="2" s="1"/>
  <c r="AD74" i="2" s="1"/>
  <c r="AE70" i="2" s="1"/>
  <c r="AE74" i="2" s="1"/>
  <c r="AF70" i="2" s="1"/>
  <c r="AF74" i="2" s="1"/>
  <c r="AG70" i="2" s="1"/>
  <c r="AG74" i="2" s="1"/>
  <c r="AH70" i="2" s="1"/>
  <c r="AH74" i="2" s="1"/>
  <c r="AI70" i="2" s="1"/>
  <c r="AI74" i="2" s="1"/>
  <c r="AJ70" i="2" s="1"/>
  <c r="AJ74" i="2" s="1"/>
  <c r="AK70" i="2" s="1"/>
  <c r="AK74" i="2" s="1"/>
  <c r="AL70" i="2" s="1"/>
  <c r="AL74" i="2" s="1"/>
  <c r="AM70" i="2" s="1"/>
  <c r="AM74" i="2" s="1"/>
  <c r="AN70" i="2" s="1"/>
  <c r="AN74" i="2" s="1"/>
  <c r="AO70" i="2" s="1"/>
  <c r="AO74" i="2" s="1"/>
  <c r="AP70" i="2" s="1"/>
  <c r="AP74" i="2" s="1"/>
  <c r="AQ70" i="2" s="1"/>
  <c r="AQ74" i="2" s="1"/>
  <c r="AR70" i="2" s="1"/>
  <c r="AR74" i="2" s="1"/>
  <c r="AS70" i="2" s="1"/>
  <c r="AS74" i="2" s="1"/>
  <c r="AT70" i="2" s="1"/>
  <c r="AT74" i="2" s="1"/>
  <c r="AU70" i="2" s="1"/>
  <c r="AU74" i="2" s="1"/>
  <c r="AV70" i="2" s="1"/>
  <c r="AV74" i="2" s="1"/>
  <c r="AW70" i="2" s="1"/>
  <c r="AW74" i="2" s="1"/>
  <c r="AX70" i="2" s="1"/>
  <c r="AX74" i="2" s="1"/>
  <c r="AY70" i="2" s="1"/>
  <c r="AY74" i="2" s="1"/>
  <c r="AZ70" i="2" s="1"/>
  <c r="AZ74" i="2" s="1"/>
  <c r="BA70" i="2" s="1"/>
  <c r="BA74" i="2" s="1"/>
  <c r="BB70" i="2" s="1"/>
  <c r="BB74" i="2" s="1"/>
  <c r="BC70" i="2" s="1"/>
  <c r="BC74" i="2" s="1"/>
  <c r="BD70" i="2" s="1"/>
  <c r="BD74" i="2" s="1"/>
  <c r="BE70" i="2" s="1"/>
  <c r="BE74" i="2" s="1"/>
  <c r="BF70" i="2" s="1"/>
  <c r="BF74" i="2" s="1"/>
  <c r="BG70" i="2" s="1"/>
  <c r="BG74" i="2" s="1"/>
  <c r="BH70" i="2" s="1"/>
  <c r="BH74" i="2" s="1"/>
  <c r="BI70" i="2" s="1"/>
  <c r="BI74" i="2" s="1"/>
  <c r="BJ70" i="2" s="1"/>
  <c r="BJ74" i="2" s="1"/>
  <c r="BK70" i="2" s="1"/>
  <c r="BK74" i="2" s="1"/>
  <c r="BL70" i="2" s="1"/>
  <c r="BL74" i="2" s="1"/>
  <c r="BM70" i="2" s="1"/>
  <c r="BM74" i="2" s="1"/>
  <c r="BN70" i="2" s="1"/>
  <c r="BN74" i="2" s="1"/>
  <c r="BO70" i="2" s="1"/>
  <c r="BO74" i="2" s="1"/>
  <c r="BP70" i="2" s="1"/>
  <c r="BP74" i="2" s="1"/>
  <c r="BQ70" i="2" s="1"/>
  <c r="BQ74" i="2" s="1"/>
  <c r="BR70" i="2" s="1"/>
  <c r="BR74" i="2" s="1"/>
  <c r="BS70" i="2" s="1"/>
  <c r="BS74" i="2" s="1"/>
  <c r="BT70" i="2" s="1"/>
  <c r="BT74" i="2" s="1"/>
  <c r="K63" i="2"/>
  <c r="K67" i="2" s="1"/>
  <c r="BH94" i="2"/>
  <c r="BI90" i="2" s="1"/>
  <c r="BI94" i="2" s="1"/>
  <c r="BJ90" i="2" s="1"/>
  <c r="BJ94" i="2" s="1"/>
  <c r="BK90" i="2" s="1"/>
  <c r="BK94" i="2" s="1"/>
  <c r="BL90" i="2" s="1"/>
  <c r="BL94" i="2" s="1"/>
  <c r="BM90" i="2" s="1"/>
  <c r="BM94" i="2" s="1"/>
  <c r="BN90" i="2" s="1"/>
  <c r="BN94" i="2" s="1"/>
  <c r="BO90" i="2" s="1"/>
  <c r="BO94" i="2" s="1"/>
  <c r="BP90" i="2" s="1"/>
  <c r="BP94" i="2" s="1"/>
  <c r="BQ90" i="2" s="1"/>
  <c r="BQ94" i="2" s="1"/>
  <c r="BR90" i="2" s="1"/>
  <c r="BR94" i="2" s="1"/>
  <c r="BS90" i="2" s="1"/>
  <c r="BS94" i="2" s="1"/>
  <c r="BT90" i="2" s="1"/>
  <c r="BT94" i="2" s="1"/>
  <c r="V87" i="2"/>
  <c r="W83" i="2" s="1"/>
  <c r="W87" i="2" s="1"/>
  <c r="X83" i="2" s="1"/>
  <c r="X87" i="2" s="1"/>
  <c r="Y83" i="2" s="1"/>
  <c r="Y87" i="2" s="1"/>
  <c r="Z83" i="2" s="1"/>
  <c r="Z87" i="2" s="1"/>
  <c r="AA83" i="2" s="1"/>
  <c r="AA87" i="2" s="1"/>
  <c r="AB83" i="2" s="1"/>
  <c r="AB87" i="2"/>
  <c r="AC83" i="2" s="1"/>
  <c r="AC87" i="2" s="1"/>
  <c r="AD83" i="2" s="1"/>
  <c r="AD87" i="2" s="1"/>
  <c r="AE83" i="2" s="1"/>
  <c r="AE87" i="2" s="1"/>
  <c r="AF83" i="2" s="1"/>
  <c r="AF87" i="2" s="1"/>
  <c r="AG83" i="2" s="1"/>
  <c r="AG87" i="2" s="1"/>
  <c r="AH83" i="2" s="1"/>
  <c r="AH87" i="2" s="1"/>
  <c r="AI83" i="2" s="1"/>
  <c r="AI87" i="2" s="1"/>
  <c r="AJ83" i="2" s="1"/>
  <c r="AJ87" i="2" s="1"/>
  <c r="AK83" i="2" s="1"/>
  <c r="AK87" i="2" s="1"/>
  <c r="AL83" i="2" s="1"/>
  <c r="AL87" i="2" s="1"/>
  <c r="AM83" i="2" s="1"/>
  <c r="AM87" i="2" s="1"/>
  <c r="AN83" i="2" s="1"/>
  <c r="AN87" i="2" s="1"/>
  <c r="AO83" i="2" s="1"/>
  <c r="AO87" i="2" s="1"/>
  <c r="AP83" i="2" s="1"/>
  <c r="AP87" i="2" s="1"/>
  <c r="AQ83" i="2" s="1"/>
  <c r="AQ87" i="2" s="1"/>
  <c r="AR83" i="2" s="1"/>
  <c r="AR87" i="2" s="1"/>
  <c r="AS83" i="2" s="1"/>
  <c r="AS87" i="2" s="1"/>
  <c r="AT83" i="2" s="1"/>
  <c r="AT87" i="2" s="1"/>
  <c r="AU83" i="2" s="1"/>
  <c r="AU87" i="2" s="1"/>
  <c r="AV83" i="2" s="1"/>
  <c r="AV87" i="2" s="1"/>
  <c r="AW83" i="2" s="1"/>
  <c r="AW87" i="2" s="1"/>
  <c r="AX83" i="2" s="1"/>
  <c r="AX87" i="2" s="1"/>
  <c r="AY83" i="2" s="1"/>
  <c r="AY87" i="2" s="1"/>
  <c r="AZ83" i="2" s="1"/>
  <c r="AZ87" i="2" s="1"/>
  <c r="BA83" i="2" s="1"/>
  <c r="BA87" i="2" s="1"/>
  <c r="BB83" i="2" s="1"/>
  <c r="BB87" i="2" s="1"/>
  <c r="BC83" i="2" s="1"/>
  <c r="BC87" i="2" s="1"/>
  <c r="BD83" i="2" s="1"/>
  <c r="BD87" i="2" s="1"/>
  <c r="BE83" i="2" s="1"/>
  <c r="BE87" i="2" s="1"/>
  <c r="BF83" i="2" s="1"/>
  <c r="BF87" i="2" s="1"/>
  <c r="BG83" i="2" s="1"/>
  <c r="BG87" i="2" s="1"/>
  <c r="BH83" i="2" s="1"/>
  <c r="BH87" i="2" s="1"/>
  <c r="BI83" i="2" s="1"/>
  <c r="BI87" i="2" s="1"/>
  <c r="BJ83" i="2" s="1"/>
  <c r="BJ87" i="2" s="1"/>
  <c r="BK83" i="2" s="1"/>
  <c r="BK87" i="2" s="1"/>
  <c r="BL83" i="2" s="1"/>
  <c r="BL87" i="2" s="1"/>
  <c r="BM83" i="2" s="1"/>
  <c r="BM87" i="2" s="1"/>
  <c r="BN83" i="2" s="1"/>
  <c r="BN87" i="2" s="1"/>
  <c r="BO83" i="2" s="1"/>
  <c r="BO87" i="2" s="1"/>
  <c r="BP83" i="2" s="1"/>
  <c r="BP87" i="2" s="1"/>
  <c r="BQ83" i="2" s="1"/>
  <c r="BQ87" i="2" s="1"/>
  <c r="BR83" i="2" s="1"/>
  <c r="BR87" i="2" s="1"/>
  <c r="BS83" i="2" s="1"/>
  <c r="BS87" i="2" s="1"/>
  <c r="BT83" i="2" s="1"/>
  <c r="BT87" i="2" s="1"/>
  <c r="L63" i="2"/>
  <c r="K11" i="5"/>
  <c r="J8" i="5"/>
  <c r="J9" i="5"/>
  <c r="J4" i="5"/>
  <c r="J5" i="5"/>
  <c r="J3" i="5"/>
  <c r="J7" i="5"/>
  <c r="I6" i="5"/>
  <c r="F6" i="5"/>
  <c r="J6" i="5" s="1"/>
  <c r="G9" i="4"/>
  <c r="F7" i="5"/>
  <c r="F3" i="5"/>
  <c r="D3" i="1"/>
  <c r="D4" i="1"/>
  <c r="B4" i="1"/>
  <c r="B3" i="1"/>
  <c r="C3" i="1"/>
  <c r="G3" i="1"/>
  <c r="N39" i="2"/>
  <c r="N38" i="2"/>
  <c r="L53" i="2"/>
  <c r="L54" i="2" s="1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M53" i="2"/>
  <c r="L67" i="2" l="1"/>
  <c r="M63" i="2" s="1"/>
  <c r="J10" i="5"/>
  <c r="M67" i="2" l="1"/>
  <c r="N63" i="2" s="1"/>
  <c r="N67" i="2" s="1"/>
  <c r="O63" i="2" s="1"/>
  <c r="O67" i="2" s="1"/>
  <c r="P63" i="2" s="1"/>
  <c r="P67" i="2" s="1"/>
  <c r="Q63" i="2" s="1"/>
  <c r="Q67" i="2" s="1"/>
  <c r="R63" i="2" s="1"/>
  <c r="R67" i="2" s="1"/>
  <c r="S63" i="2" s="1"/>
  <c r="S67" i="2" s="1"/>
  <c r="T63" i="2" s="1"/>
  <c r="T67" i="2" s="1"/>
  <c r="U63" i="2" s="1"/>
  <c r="U67" i="2" s="1"/>
  <c r="V63" i="2" s="1"/>
  <c r="V67" i="2" s="1"/>
  <c r="W63" i="2" s="1"/>
  <c r="W67" i="2" s="1"/>
  <c r="X63" i="2" s="1"/>
  <c r="X67" i="2" s="1"/>
  <c r="Y63" i="2" s="1"/>
  <c r="Y67" i="2" s="1"/>
  <c r="Z63" i="2" s="1"/>
  <c r="Z67" i="2" s="1"/>
  <c r="AA63" i="2" s="1"/>
  <c r="AA67" i="2" s="1"/>
  <c r="AB63" i="2" s="1"/>
  <c r="AB67" i="2" s="1"/>
  <c r="AC63" i="2" s="1"/>
  <c r="AC67" i="2" s="1"/>
  <c r="AD63" i="2" s="1"/>
  <c r="AD67" i="2" s="1"/>
  <c r="AE63" i="2" s="1"/>
  <c r="AE67" i="2" s="1"/>
  <c r="AF63" i="2" s="1"/>
  <c r="AF67" i="2" s="1"/>
  <c r="AG63" i="2" s="1"/>
  <c r="AG67" i="2" s="1"/>
  <c r="AH63" i="2" s="1"/>
  <c r="AH67" i="2" s="1"/>
  <c r="AI63" i="2" s="1"/>
  <c r="AI67" i="2" s="1"/>
  <c r="AJ63" i="2" s="1"/>
  <c r="AJ67" i="2" s="1"/>
  <c r="AK63" i="2" s="1"/>
  <c r="AK67" i="2" s="1"/>
  <c r="AL63" i="2" s="1"/>
  <c r="AL67" i="2" s="1"/>
  <c r="AM63" i="2" s="1"/>
  <c r="AM67" i="2" s="1"/>
  <c r="AN63" i="2" s="1"/>
  <c r="AN67" i="2" s="1"/>
  <c r="AO63" i="2" s="1"/>
  <c r="AO67" i="2" s="1"/>
  <c r="AP63" i="2" s="1"/>
  <c r="AP67" i="2" s="1"/>
  <c r="AQ63" i="2" s="1"/>
  <c r="AQ67" i="2" s="1"/>
  <c r="AR63" i="2" s="1"/>
  <c r="AR67" i="2" s="1"/>
  <c r="AS63" i="2" s="1"/>
  <c r="AS67" i="2" s="1"/>
  <c r="AT63" i="2" s="1"/>
  <c r="AT67" i="2" s="1"/>
  <c r="AU63" i="2" s="1"/>
  <c r="AU67" i="2" s="1"/>
  <c r="AV63" i="2" s="1"/>
  <c r="AV67" i="2" s="1"/>
  <c r="AW63" i="2" s="1"/>
  <c r="AW67" i="2" s="1"/>
  <c r="AX63" i="2" s="1"/>
  <c r="AX67" i="2" s="1"/>
  <c r="AY63" i="2" s="1"/>
  <c r="AY67" i="2" s="1"/>
  <c r="AZ63" i="2" s="1"/>
  <c r="AZ67" i="2" s="1"/>
  <c r="BA63" i="2" s="1"/>
  <c r="BA67" i="2" s="1"/>
  <c r="BB63" i="2" s="1"/>
  <c r="BB67" i="2" s="1"/>
  <c r="BC63" i="2" s="1"/>
  <c r="BC67" i="2" s="1"/>
  <c r="BD63" i="2" s="1"/>
  <c r="BD67" i="2" s="1"/>
  <c r="BE63" i="2" s="1"/>
  <c r="BE67" i="2" s="1"/>
  <c r="BF63" i="2" s="1"/>
  <c r="BF67" i="2" s="1"/>
  <c r="BG63" i="2" s="1"/>
  <c r="BG67" i="2" s="1"/>
  <c r="BH63" i="2" s="1"/>
  <c r="BH67" i="2" s="1"/>
  <c r="BI63" i="2" s="1"/>
  <c r="BI67" i="2" s="1"/>
  <c r="BJ63" i="2" s="1"/>
  <c r="BJ67" i="2" s="1"/>
  <c r="BK63" i="2" s="1"/>
  <c r="BK67" i="2" s="1"/>
  <c r="BL63" i="2" s="1"/>
  <c r="BL67" i="2" s="1"/>
  <c r="BM63" i="2" s="1"/>
  <c r="BM67" i="2" s="1"/>
  <c r="BN63" i="2" s="1"/>
  <c r="BN67" i="2" s="1"/>
  <c r="BO63" i="2" s="1"/>
  <c r="BO67" i="2" s="1"/>
  <c r="BP63" i="2" s="1"/>
  <c r="BP67" i="2" s="1"/>
  <c r="BQ63" i="2" s="1"/>
  <c r="BQ67" i="2" s="1"/>
  <c r="BR63" i="2" s="1"/>
  <c r="BR67" i="2" s="1"/>
  <c r="BS63" i="2" s="1"/>
  <c r="BS67" i="2" s="1"/>
  <c r="BT63" i="2" s="1"/>
  <c r="BT67" i="2" s="1"/>
  <c r="L51" i="2"/>
  <c r="L50" i="2"/>
  <c r="M50" i="2"/>
  <c r="M51" i="2"/>
  <c r="O23" i="2"/>
  <c r="O57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O60" i="2"/>
  <c r="P57" i="2" s="1"/>
  <c r="P60" i="2" s="1"/>
  <c r="Q57" i="2" s="1"/>
  <c r="Q60" i="2" s="1"/>
  <c r="R57" i="2" s="1"/>
  <c r="R60" i="2" s="1"/>
  <c r="S57" i="2" s="1"/>
  <c r="S60" i="2" s="1"/>
  <c r="T57" i="2" s="1"/>
  <c r="T60" i="2" s="1"/>
  <c r="U57" i="2" s="1"/>
  <c r="U60" i="2" s="1"/>
  <c r="V57" i="2" s="1"/>
  <c r="V60" i="2" s="1"/>
  <c r="W57" i="2" s="1"/>
  <c r="W60" i="2" s="1"/>
  <c r="X57" i="2" s="1"/>
  <c r="X60" i="2" s="1"/>
  <c r="Y57" i="2" s="1"/>
  <c r="Y60" i="2" s="1"/>
  <c r="Z57" i="2" s="1"/>
  <c r="Z60" i="2" s="1"/>
  <c r="AA57" i="2" s="1"/>
  <c r="AA60" i="2" s="1"/>
  <c r="AB57" i="2" s="1"/>
  <c r="AB60" i="2" s="1"/>
  <c r="AC57" i="2" s="1"/>
  <c r="AC60" i="2" s="1"/>
  <c r="AD57" i="2" s="1"/>
  <c r="AD60" i="2" s="1"/>
  <c r="AE57" i="2" s="1"/>
  <c r="AE60" i="2" s="1"/>
  <c r="AF57" i="2" s="1"/>
  <c r="AF60" i="2" s="1"/>
  <c r="AG57" i="2" s="1"/>
  <c r="AG60" i="2" s="1"/>
  <c r="AH57" i="2" s="1"/>
  <c r="AH60" i="2" s="1"/>
  <c r="AI57" i="2" s="1"/>
  <c r="AI60" i="2" s="1"/>
  <c r="AJ57" i="2" s="1"/>
  <c r="AJ60" i="2" s="1"/>
  <c r="AK57" i="2" s="1"/>
  <c r="AK60" i="2" s="1"/>
  <c r="AL57" i="2" s="1"/>
  <c r="AL60" i="2" s="1"/>
  <c r="AM57" i="2" s="1"/>
  <c r="AM60" i="2" s="1"/>
  <c r="AN57" i="2" s="1"/>
  <c r="AN60" i="2" s="1"/>
  <c r="AO57" i="2" s="1"/>
  <c r="AO60" i="2" s="1"/>
  <c r="AP57" i="2" s="1"/>
  <c r="AP60" i="2" s="1"/>
  <c r="AQ57" i="2" s="1"/>
  <c r="AQ60" i="2" s="1"/>
  <c r="AR57" i="2" s="1"/>
  <c r="AR60" i="2" s="1"/>
  <c r="AS57" i="2" s="1"/>
  <c r="AS60" i="2" s="1"/>
  <c r="AT57" i="2" s="1"/>
  <c r="AT60" i="2" s="1"/>
  <c r="AU57" i="2" s="1"/>
  <c r="AU60" i="2" s="1"/>
  <c r="AV57" i="2" s="1"/>
  <c r="AV60" i="2" s="1"/>
  <c r="AW57" i="2" s="1"/>
  <c r="AW60" i="2" s="1"/>
  <c r="AX57" i="2" s="1"/>
  <c r="AX60" i="2" s="1"/>
  <c r="AY57" i="2" s="1"/>
  <c r="AY60" i="2" s="1"/>
  <c r="AZ57" i="2" s="1"/>
  <c r="AZ60" i="2" s="1"/>
  <c r="BA57" i="2" s="1"/>
  <c r="BA60" i="2" s="1"/>
  <c r="BB57" i="2" s="1"/>
  <c r="BB60" i="2" s="1"/>
  <c r="BC57" i="2" s="1"/>
  <c r="BC60" i="2" s="1"/>
  <c r="BD57" i="2" s="1"/>
  <c r="BD60" i="2" s="1"/>
  <c r="BE57" i="2" s="1"/>
  <c r="BE60" i="2" s="1"/>
  <c r="BF57" i="2" s="1"/>
  <c r="BF60" i="2" s="1"/>
  <c r="BG57" i="2" s="1"/>
  <c r="BG60" i="2" s="1"/>
  <c r="BH57" i="2" s="1"/>
  <c r="BH60" i="2" s="1"/>
  <c r="BI57" i="2" s="1"/>
  <c r="BI60" i="2" s="1"/>
  <c r="BJ57" i="2" s="1"/>
  <c r="BJ60" i="2" s="1"/>
  <c r="BK57" i="2" s="1"/>
  <c r="BK60" i="2" s="1"/>
  <c r="BL57" i="2" s="1"/>
  <c r="BL60" i="2" s="1"/>
  <c r="BM57" i="2" s="1"/>
  <c r="BM60" i="2" s="1"/>
  <c r="BN57" i="2" s="1"/>
  <c r="BN60" i="2" s="1"/>
  <c r="BO57" i="2" s="1"/>
  <c r="BO60" i="2" s="1"/>
  <c r="BP57" i="2" s="1"/>
  <c r="BP60" i="2" s="1"/>
  <c r="BQ57" i="2" s="1"/>
  <c r="BQ60" i="2" s="1"/>
  <c r="BR57" i="2" s="1"/>
  <c r="BR60" i="2" s="1"/>
  <c r="BS57" i="2" s="1"/>
  <c r="BS60" i="2" s="1"/>
  <c r="BT57" i="2" s="1"/>
  <c r="BT60" i="2" s="1"/>
  <c r="N60" i="2"/>
  <c r="N59" i="2"/>
  <c r="N58" i="2"/>
  <c r="N40" i="2"/>
  <c r="N57" i="2"/>
  <c r="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N44" i="2"/>
  <c r="N46" i="2"/>
  <c r="M44" i="2"/>
  <c r="M46" i="2"/>
  <c r="L47" i="2"/>
  <c r="M43" i="2" s="1"/>
  <c r="L46" i="2"/>
  <c r="M33" i="2"/>
  <c r="L44" i="2"/>
  <c r="N31" i="2"/>
  <c r="L31" i="2"/>
  <c r="M31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N37" i="2"/>
  <c r="O37" i="2" s="1"/>
  <c r="O40" i="2" s="1"/>
  <c r="P37" i="2" s="1"/>
  <c r="P40" i="2" s="1"/>
  <c r="Q37" i="2" s="1"/>
  <c r="Q40" i="2" s="1"/>
  <c r="R37" i="2" s="1"/>
  <c r="R40" i="2" s="1"/>
  <c r="S37" i="2" s="1"/>
  <c r="S40" i="2" s="1"/>
  <c r="T37" i="2" s="1"/>
  <c r="T40" i="2" s="1"/>
  <c r="U37" i="2" s="1"/>
  <c r="U40" i="2" s="1"/>
  <c r="V37" i="2" s="1"/>
  <c r="V40" i="2" s="1"/>
  <c r="W37" i="2" s="1"/>
  <c r="W40" i="2" s="1"/>
  <c r="X37" i="2" s="1"/>
  <c r="X40" i="2" s="1"/>
  <c r="Y37" i="2" s="1"/>
  <c r="Y40" i="2" s="1"/>
  <c r="Z37" i="2" s="1"/>
  <c r="Z40" i="2" s="1"/>
  <c r="AA37" i="2" s="1"/>
  <c r="AA40" i="2" s="1"/>
  <c r="AB37" i="2" s="1"/>
  <c r="AB40" i="2" s="1"/>
  <c r="AC37" i="2" s="1"/>
  <c r="AC40" i="2" s="1"/>
  <c r="AD37" i="2" s="1"/>
  <c r="AD40" i="2" s="1"/>
  <c r="AE37" i="2" s="1"/>
  <c r="AE40" i="2" s="1"/>
  <c r="AF37" i="2" s="1"/>
  <c r="AF40" i="2" s="1"/>
  <c r="AG37" i="2" s="1"/>
  <c r="AG40" i="2" s="1"/>
  <c r="AH37" i="2" s="1"/>
  <c r="AH40" i="2" s="1"/>
  <c r="AI37" i="2" s="1"/>
  <c r="AI40" i="2" s="1"/>
  <c r="AJ37" i="2" s="1"/>
  <c r="AJ40" i="2" s="1"/>
  <c r="AK37" i="2" s="1"/>
  <c r="AK40" i="2" s="1"/>
  <c r="AL37" i="2" s="1"/>
  <c r="AL40" i="2" s="1"/>
  <c r="AM37" i="2" s="1"/>
  <c r="AM40" i="2" s="1"/>
  <c r="AN37" i="2" s="1"/>
  <c r="AN40" i="2" s="1"/>
  <c r="AO37" i="2" s="1"/>
  <c r="AO40" i="2" s="1"/>
  <c r="AP37" i="2" s="1"/>
  <c r="AP40" i="2" s="1"/>
  <c r="AQ37" i="2" s="1"/>
  <c r="AQ40" i="2" s="1"/>
  <c r="AR37" i="2" s="1"/>
  <c r="AR40" i="2" s="1"/>
  <c r="AS37" i="2" s="1"/>
  <c r="AS40" i="2" s="1"/>
  <c r="AT37" i="2" s="1"/>
  <c r="AT40" i="2" s="1"/>
  <c r="AU37" i="2" s="1"/>
  <c r="AU40" i="2" s="1"/>
  <c r="AV37" i="2" s="1"/>
  <c r="AV40" i="2" s="1"/>
  <c r="AW37" i="2" s="1"/>
  <c r="AW40" i="2" s="1"/>
  <c r="AX37" i="2" s="1"/>
  <c r="AX40" i="2" s="1"/>
  <c r="AY37" i="2" s="1"/>
  <c r="AY40" i="2" s="1"/>
  <c r="AZ37" i="2" s="1"/>
  <c r="AZ40" i="2" s="1"/>
  <c r="BA37" i="2" s="1"/>
  <c r="BA40" i="2" s="1"/>
  <c r="BB37" i="2" s="1"/>
  <c r="BB40" i="2" s="1"/>
  <c r="BC37" i="2" s="1"/>
  <c r="BC40" i="2" s="1"/>
  <c r="BD37" i="2" s="1"/>
  <c r="BD40" i="2" s="1"/>
  <c r="BE37" i="2" s="1"/>
  <c r="BE40" i="2" s="1"/>
  <c r="BF37" i="2" s="1"/>
  <c r="BF40" i="2" s="1"/>
  <c r="BG37" i="2" s="1"/>
  <c r="BG40" i="2" s="1"/>
  <c r="BH37" i="2" s="1"/>
  <c r="BH40" i="2" s="1"/>
  <c r="BI37" i="2" s="1"/>
  <c r="BI40" i="2" s="1"/>
  <c r="BJ37" i="2" s="1"/>
  <c r="BJ40" i="2" s="1"/>
  <c r="BK37" i="2" s="1"/>
  <c r="BK40" i="2" s="1"/>
  <c r="BL37" i="2" s="1"/>
  <c r="BL40" i="2" s="1"/>
  <c r="BM37" i="2" s="1"/>
  <c r="BM40" i="2" s="1"/>
  <c r="BN37" i="2" s="1"/>
  <c r="BN40" i="2" s="1"/>
  <c r="BO37" i="2" s="1"/>
  <c r="BO40" i="2" s="1"/>
  <c r="BP37" i="2" s="1"/>
  <c r="BP40" i="2" s="1"/>
  <c r="BQ37" i="2" s="1"/>
  <c r="BQ40" i="2" s="1"/>
  <c r="BR37" i="2" s="1"/>
  <c r="BR40" i="2" s="1"/>
  <c r="BS37" i="2" s="1"/>
  <c r="BS40" i="2" s="1"/>
  <c r="BT37" i="2" s="1"/>
  <c r="BT40" i="2" s="1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L30" i="2"/>
  <c r="N54" i="2" l="1"/>
  <c r="O54" i="2" s="1"/>
  <c r="P50" i="2" s="1"/>
  <c r="P54" i="2" s="1"/>
  <c r="Q50" i="2" s="1"/>
  <c r="Q54" i="2" s="1"/>
  <c r="R50" i="2" s="1"/>
  <c r="R54" i="2" s="1"/>
  <c r="S50" i="2" s="1"/>
  <c r="S54" i="2" s="1"/>
  <c r="T50" i="2" s="1"/>
  <c r="T54" i="2" s="1"/>
  <c r="U50" i="2" s="1"/>
  <c r="U54" i="2" s="1"/>
  <c r="V50" i="2" s="1"/>
  <c r="V54" i="2" s="1"/>
  <c r="W50" i="2" s="1"/>
  <c r="W54" i="2" s="1"/>
  <c r="X50" i="2" s="1"/>
  <c r="X54" i="2" s="1"/>
  <c r="Y50" i="2" s="1"/>
  <c r="Y54" i="2" s="1"/>
  <c r="Z50" i="2" s="1"/>
  <c r="Z54" i="2" s="1"/>
  <c r="AA50" i="2" s="1"/>
  <c r="AA54" i="2" s="1"/>
  <c r="AB50" i="2" s="1"/>
  <c r="AB54" i="2" s="1"/>
  <c r="AC50" i="2" s="1"/>
  <c r="AC54" i="2" s="1"/>
  <c r="AD50" i="2" s="1"/>
  <c r="AD54" i="2" s="1"/>
  <c r="AE50" i="2" s="1"/>
  <c r="AE54" i="2" s="1"/>
  <c r="AF50" i="2" s="1"/>
  <c r="AF54" i="2" s="1"/>
  <c r="AG50" i="2" s="1"/>
  <c r="AG54" i="2" s="1"/>
  <c r="AH50" i="2" s="1"/>
  <c r="AH54" i="2" s="1"/>
  <c r="AI50" i="2" s="1"/>
  <c r="AI54" i="2" s="1"/>
  <c r="AJ50" i="2" s="1"/>
  <c r="AJ54" i="2" s="1"/>
  <c r="AK50" i="2" s="1"/>
  <c r="AK54" i="2" s="1"/>
  <c r="AL50" i="2" s="1"/>
  <c r="AL54" i="2" s="1"/>
  <c r="AM50" i="2" s="1"/>
  <c r="AM54" i="2" s="1"/>
  <c r="AN50" i="2" s="1"/>
  <c r="AN54" i="2" s="1"/>
  <c r="AO50" i="2" s="1"/>
  <c r="AO54" i="2" s="1"/>
  <c r="AP50" i="2" s="1"/>
  <c r="AP54" i="2" s="1"/>
  <c r="AQ50" i="2" s="1"/>
  <c r="AQ54" i="2" s="1"/>
  <c r="AR50" i="2" s="1"/>
  <c r="AR54" i="2" s="1"/>
  <c r="AS50" i="2" s="1"/>
  <c r="AS54" i="2" s="1"/>
  <c r="AT50" i="2" s="1"/>
  <c r="AT54" i="2" s="1"/>
  <c r="AU50" i="2" s="1"/>
  <c r="AU54" i="2" s="1"/>
  <c r="AV50" i="2" s="1"/>
  <c r="AV54" i="2" s="1"/>
  <c r="AW50" i="2" s="1"/>
  <c r="AW54" i="2" s="1"/>
  <c r="AX50" i="2" s="1"/>
  <c r="AX54" i="2" s="1"/>
  <c r="AY50" i="2" s="1"/>
  <c r="AY54" i="2" s="1"/>
  <c r="AZ50" i="2" s="1"/>
  <c r="AZ54" i="2" s="1"/>
  <c r="BA50" i="2" s="1"/>
  <c r="BA54" i="2" s="1"/>
  <c r="BB50" i="2" s="1"/>
  <c r="BB54" i="2" s="1"/>
  <c r="BC50" i="2" s="1"/>
  <c r="BC54" i="2" s="1"/>
  <c r="BD50" i="2" s="1"/>
  <c r="BD54" i="2" s="1"/>
  <c r="BE50" i="2" s="1"/>
  <c r="BE54" i="2" s="1"/>
  <c r="BF50" i="2" s="1"/>
  <c r="BF54" i="2" s="1"/>
  <c r="BG50" i="2" s="1"/>
  <c r="BG54" i="2" s="1"/>
  <c r="BH50" i="2" s="1"/>
  <c r="BH54" i="2" s="1"/>
  <c r="BI50" i="2" s="1"/>
  <c r="BI54" i="2" s="1"/>
  <c r="BJ50" i="2" s="1"/>
  <c r="BJ54" i="2" s="1"/>
  <c r="BK50" i="2" s="1"/>
  <c r="BK54" i="2" s="1"/>
  <c r="BL50" i="2" s="1"/>
  <c r="BL54" i="2" s="1"/>
  <c r="BM50" i="2" s="1"/>
  <c r="BM54" i="2" s="1"/>
  <c r="BN50" i="2" s="1"/>
  <c r="BN54" i="2" s="1"/>
  <c r="BO50" i="2" s="1"/>
  <c r="BO54" i="2" s="1"/>
  <c r="BP50" i="2" s="1"/>
  <c r="BP54" i="2" s="1"/>
  <c r="BQ50" i="2" s="1"/>
  <c r="BQ54" i="2" s="1"/>
  <c r="BR50" i="2" s="1"/>
  <c r="BR54" i="2" s="1"/>
  <c r="BS50" i="2" s="1"/>
  <c r="BS54" i="2" s="1"/>
  <c r="BT50" i="2" s="1"/>
  <c r="BT54" i="2" s="1"/>
  <c r="M47" i="2"/>
  <c r="N43" i="2" s="1"/>
  <c r="N47" i="2" s="1"/>
  <c r="O43" i="2" s="1"/>
  <c r="O47" i="2" s="1"/>
  <c r="P43" i="2" s="1"/>
  <c r="P47" i="2" s="1"/>
  <c r="Q43" i="2" s="1"/>
  <c r="Q47" i="2" s="1"/>
  <c r="R43" i="2" s="1"/>
  <c r="R47" i="2" s="1"/>
  <c r="S43" i="2" s="1"/>
  <c r="S47" i="2" s="1"/>
  <c r="T43" i="2" s="1"/>
  <c r="T47" i="2" s="1"/>
  <c r="U43" i="2" s="1"/>
  <c r="U47" i="2" s="1"/>
  <c r="V43" i="2" s="1"/>
  <c r="V47" i="2" s="1"/>
  <c r="W43" i="2" s="1"/>
  <c r="W47" i="2" s="1"/>
  <c r="X43" i="2" s="1"/>
  <c r="X47" i="2" s="1"/>
  <c r="Y43" i="2" s="1"/>
  <c r="Y47" i="2" s="1"/>
  <c r="Z43" i="2" s="1"/>
  <c r="Z47" i="2" s="1"/>
  <c r="AA43" i="2" s="1"/>
  <c r="AA47" i="2" s="1"/>
  <c r="AB43" i="2" s="1"/>
  <c r="AB47" i="2" s="1"/>
  <c r="AC43" i="2" s="1"/>
  <c r="AC47" i="2" s="1"/>
  <c r="AD43" i="2" s="1"/>
  <c r="AD47" i="2" s="1"/>
  <c r="AE43" i="2" s="1"/>
  <c r="AE47" i="2" s="1"/>
  <c r="AF43" i="2" s="1"/>
  <c r="AF47" i="2" s="1"/>
  <c r="AG43" i="2" s="1"/>
  <c r="AG47" i="2" s="1"/>
  <c r="AH43" i="2" s="1"/>
  <c r="AH47" i="2" s="1"/>
  <c r="AI43" i="2" s="1"/>
  <c r="AI47" i="2" s="1"/>
  <c r="AJ43" i="2" s="1"/>
  <c r="AJ47" i="2" s="1"/>
  <c r="AK43" i="2" s="1"/>
  <c r="AK47" i="2" s="1"/>
  <c r="AL43" i="2" s="1"/>
  <c r="AL47" i="2" s="1"/>
  <c r="AM43" i="2" s="1"/>
  <c r="AM47" i="2" s="1"/>
  <c r="AN43" i="2" s="1"/>
  <c r="AN47" i="2" s="1"/>
  <c r="AO43" i="2" s="1"/>
  <c r="AO47" i="2" s="1"/>
  <c r="AP43" i="2" s="1"/>
  <c r="AP47" i="2" s="1"/>
  <c r="AQ43" i="2" s="1"/>
  <c r="AQ47" i="2" s="1"/>
  <c r="AR43" i="2" s="1"/>
  <c r="AR47" i="2" s="1"/>
  <c r="AS43" i="2" s="1"/>
  <c r="AS47" i="2" s="1"/>
  <c r="AT43" i="2" s="1"/>
  <c r="AT47" i="2" s="1"/>
  <c r="AU43" i="2" s="1"/>
  <c r="AU47" i="2" s="1"/>
  <c r="AV43" i="2" s="1"/>
  <c r="AV47" i="2" s="1"/>
  <c r="AW43" i="2" s="1"/>
  <c r="AW47" i="2" s="1"/>
  <c r="AX43" i="2" s="1"/>
  <c r="AX47" i="2" s="1"/>
  <c r="AY43" i="2" s="1"/>
  <c r="AY47" i="2" s="1"/>
  <c r="AZ43" i="2" s="1"/>
  <c r="AZ47" i="2" s="1"/>
  <c r="BA43" i="2" s="1"/>
  <c r="BA47" i="2" s="1"/>
  <c r="BB43" i="2" s="1"/>
  <c r="BB47" i="2" s="1"/>
  <c r="BC43" i="2" s="1"/>
  <c r="BC47" i="2" s="1"/>
  <c r="BD43" i="2" s="1"/>
  <c r="BD47" i="2" s="1"/>
  <c r="BE43" i="2" s="1"/>
  <c r="BE47" i="2" s="1"/>
  <c r="BF43" i="2" s="1"/>
  <c r="BF47" i="2" s="1"/>
  <c r="BG43" i="2" s="1"/>
  <c r="BG47" i="2" s="1"/>
  <c r="BH43" i="2" s="1"/>
  <c r="BH47" i="2" s="1"/>
  <c r="BI43" i="2" s="1"/>
  <c r="BI47" i="2" s="1"/>
  <c r="BJ43" i="2" s="1"/>
  <c r="BJ47" i="2" s="1"/>
  <c r="BK43" i="2" s="1"/>
  <c r="BK47" i="2" s="1"/>
  <c r="BL43" i="2" s="1"/>
  <c r="BL47" i="2" s="1"/>
  <c r="BM43" i="2" s="1"/>
  <c r="BM47" i="2" s="1"/>
  <c r="BN43" i="2" s="1"/>
  <c r="BN47" i="2" s="1"/>
  <c r="BO43" i="2" s="1"/>
  <c r="BO47" i="2" s="1"/>
  <c r="BP43" i="2" s="1"/>
  <c r="BP47" i="2" s="1"/>
  <c r="BQ43" i="2" s="1"/>
  <c r="BQ47" i="2" s="1"/>
  <c r="BR43" i="2" s="1"/>
  <c r="BR47" i="2" s="1"/>
  <c r="BS43" i="2" s="1"/>
  <c r="BS47" i="2" s="1"/>
  <c r="BT43" i="2" s="1"/>
  <c r="BT47" i="2" s="1"/>
  <c r="L34" i="2"/>
  <c r="M30" i="2" s="1"/>
  <c r="M34" i="2" s="1"/>
  <c r="N30" i="2" l="1"/>
  <c r="N34" i="2" s="1"/>
  <c r="O30" i="2" s="1"/>
  <c r="O34" i="2" s="1"/>
  <c r="P30" i="2" s="1"/>
  <c r="P34" i="2" s="1"/>
  <c r="Q30" i="2" s="1"/>
  <c r="Q34" i="2" s="1"/>
  <c r="R30" i="2" s="1"/>
  <c r="R34" i="2" s="1"/>
  <c r="S30" i="2" s="1"/>
  <c r="S34" i="2" s="1"/>
  <c r="T30" i="2" s="1"/>
  <c r="T34" i="2" s="1"/>
  <c r="U30" i="2" s="1"/>
  <c r="U34" i="2" s="1"/>
  <c r="V30" i="2" s="1"/>
  <c r="V34" i="2" s="1"/>
  <c r="W30" i="2" s="1"/>
  <c r="W34" i="2" s="1"/>
  <c r="X30" i="2" s="1"/>
  <c r="X34" i="2" s="1"/>
  <c r="Y30" i="2" s="1"/>
  <c r="Y34" i="2" s="1"/>
  <c r="Z30" i="2" s="1"/>
  <c r="Z34" i="2" s="1"/>
  <c r="AA30" i="2" s="1"/>
  <c r="AA34" i="2" s="1"/>
  <c r="AB30" i="2" s="1"/>
  <c r="AB34" i="2" s="1"/>
  <c r="AC30" i="2" s="1"/>
  <c r="AC34" i="2" s="1"/>
  <c r="AD30" i="2" s="1"/>
  <c r="AD34" i="2" s="1"/>
  <c r="AE30" i="2" s="1"/>
  <c r="AE34" i="2" s="1"/>
  <c r="AF30" i="2" s="1"/>
  <c r="AF34" i="2" s="1"/>
  <c r="AG30" i="2" s="1"/>
  <c r="AG34" i="2" s="1"/>
  <c r="AH30" i="2" s="1"/>
  <c r="AH34" i="2" s="1"/>
  <c r="AI30" i="2" s="1"/>
  <c r="AI34" i="2" s="1"/>
  <c r="AJ30" i="2" s="1"/>
  <c r="AJ34" i="2" s="1"/>
  <c r="AK30" i="2" s="1"/>
  <c r="AK34" i="2" s="1"/>
  <c r="AL30" i="2" s="1"/>
  <c r="AL34" i="2" s="1"/>
  <c r="AM30" i="2" s="1"/>
  <c r="AM34" i="2" s="1"/>
  <c r="AN30" i="2" s="1"/>
  <c r="AN34" i="2" s="1"/>
  <c r="AO30" i="2" s="1"/>
  <c r="AO34" i="2" s="1"/>
  <c r="AP30" i="2" s="1"/>
  <c r="AP34" i="2" s="1"/>
  <c r="AQ30" i="2" s="1"/>
  <c r="AQ34" i="2" s="1"/>
  <c r="AR30" i="2" s="1"/>
  <c r="AR34" i="2" s="1"/>
  <c r="AS30" i="2" s="1"/>
  <c r="AS34" i="2" s="1"/>
  <c r="AT30" i="2" s="1"/>
  <c r="AT34" i="2" s="1"/>
  <c r="AU30" i="2" s="1"/>
  <c r="AU34" i="2" s="1"/>
  <c r="AV30" i="2" s="1"/>
  <c r="AV34" i="2" s="1"/>
  <c r="AW30" i="2" s="1"/>
  <c r="AW34" i="2" s="1"/>
  <c r="AX30" i="2" s="1"/>
  <c r="AX34" i="2" s="1"/>
  <c r="AY30" i="2" s="1"/>
  <c r="AY34" i="2" s="1"/>
  <c r="AZ30" i="2" s="1"/>
  <c r="AZ34" i="2" s="1"/>
  <c r="BA30" i="2" s="1"/>
  <c r="BA34" i="2" s="1"/>
  <c r="BB30" i="2" s="1"/>
  <c r="BB34" i="2" s="1"/>
  <c r="BC30" i="2" s="1"/>
  <c r="BC34" i="2" s="1"/>
  <c r="BD30" i="2" s="1"/>
  <c r="BD34" i="2" s="1"/>
  <c r="BE30" i="2" s="1"/>
  <c r="BE34" i="2" s="1"/>
  <c r="BF30" i="2" s="1"/>
  <c r="BF34" i="2" s="1"/>
  <c r="BG30" i="2" s="1"/>
  <c r="BG34" i="2" s="1"/>
  <c r="BH30" i="2" s="1"/>
  <c r="BH34" i="2" s="1"/>
  <c r="BI30" i="2" s="1"/>
  <c r="BI34" i="2" s="1"/>
  <c r="BJ30" i="2" s="1"/>
  <c r="BJ34" i="2" s="1"/>
  <c r="BK30" i="2" s="1"/>
  <c r="BK34" i="2" s="1"/>
  <c r="BL30" i="2" s="1"/>
  <c r="BL34" i="2" s="1"/>
  <c r="BM30" i="2" s="1"/>
  <c r="BM34" i="2" s="1"/>
  <c r="BN30" i="2" s="1"/>
  <c r="BN34" i="2" s="1"/>
  <c r="BO30" i="2" s="1"/>
  <c r="BO34" i="2" s="1"/>
  <c r="BP30" i="2" s="1"/>
  <c r="BP34" i="2" s="1"/>
  <c r="BQ30" i="2" s="1"/>
  <c r="BQ34" i="2" s="1"/>
  <c r="BR30" i="2" s="1"/>
  <c r="BR34" i="2" s="1"/>
  <c r="BS30" i="2" s="1"/>
  <c r="BS34" i="2" s="1"/>
  <c r="BT30" i="2" s="1"/>
  <c r="BT34" i="2" s="1"/>
  <c r="G4" i="1" l="1"/>
  <c r="N27" i="1"/>
  <c r="F4" i="1" l="1"/>
  <c r="B26" i="1" s="1"/>
  <c r="BT22" i="2" l="1"/>
  <c r="BT25" i="2" s="1"/>
  <c r="O25" i="2"/>
  <c r="N23" i="2"/>
  <c r="N25" i="2" l="1"/>
  <c r="N26" i="2" s="1"/>
  <c r="O26" i="2" s="1"/>
  <c r="P23" i="2" s="1"/>
  <c r="Q18" i="2"/>
  <c r="C7" i="1" l="1"/>
  <c r="I26" i="1" l="1"/>
  <c r="I33" i="1" s="1"/>
  <c r="AZ2" i="2" s="1"/>
  <c r="C26" i="1"/>
  <c r="C33" i="1" s="1"/>
  <c r="AA2" i="2" s="1"/>
  <c r="Z5" i="2" s="1"/>
  <c r="B33" i="1"/>
  <c r="V2" i="2" s="1"/>
  <c r="U5" i="2" s="1"/>
  <c r="U6" i="2" s="1"/>
  <c r="S10" i="2" s="1"/>
  <c r="M26" i="1"/>
  <c r="M33" i="1" s="1"/>
  <c r="BR2" i="2" s="1"/>
  <c r="L26" i="1"/>
  <c r="L33" i="1" s="1"/>
  <c r="BN2" i="2" s="1"/>
  <c r="K26" i="1"/>
  <c r="K33" i="1" s="1"/>
  <c r="BI2" i="2" s="1"/>
  <c r="J26" i="1"/>
  <c r="J33" i="1" s="1"/>
  <c r="BE2" i="2" s="1"/>
  <c r="H26" i="1"/>
  <c r="H33" i="1" s="1"/>
  <c r="AV2" i="2" s="1"/>
  <c r="F26" i="1"/>
  <c r="F33" i="1" s="1"/>
  <c r="AM2" i="2" s="1"/>
  <c r="E26" i="1"/>
  <c r="E33" i="1" s="1"/>
  <c r="AI2" i="2" s="1"/>
  <c r="D26" i="1"/>
  <c r="D33" i="1" s="1"/>
  <c r="AE2" i="2" s="1"/>
  <c r="BC5" i="2" l="1"/>
  <c r="AZ5" i="2"/>
  <c r="BA5" i="2"/>
  <c r="BB5" i="2"/>
  <c r="V5" i="2"/>
  <c r="W5" i="2"/>
  <c r="X5" i="2"/>
  <c r="Y5" i="2"/>
  <c r="S13" i="2"/>
  <c r="AG5" i="2"/>
  <c r="AD5" i="2"/>
  <c r="AF5" i="2"/>
  <c r="AE5" i="2"/>
  <c r="AA5" i="2"/>
  <c r="AB5" i="2"/>
  <c r="AC5" i="2"/>
  <c r="BE5" i="2"/>
  <c r="BF5" i="2"/>
  <c r="BG5" i="2"/>
  <c r="BK5" i="2"/>
  <c r="BL5" i="2"/>
  <c r="BI5" i="2"/>
  <c r="BJ5" i="2"/>
  <c r="BR5" i="2"/>
  <c r="BS5" i="2"/>
  <c r="BT5" i="2"/>
  <c r="AI5" i="2"/>
  <c r="AJ5" i="2"/>
  <c r="AK5" i="2"/>
  <c r="AN5" i="2"/>
  <c r="AO5" i="2"/>
  <c r="AP5" i="2"/>
  <c r="AM5" i="2"/>
  <c r="AV5" i="2"/>
  <c r="AW5" i="2"/>
  <c r="AX5" i="2"/>
  <c r="BN5" i="2"/>
  <c r="BO5" i="2"/>
  <c r="BP5" i="2"/>
  <c r="G26" i="1"/>
  <c r="G33" i="1" s="1"/>
  <c r="Q17" i="2" l="1"/>
  <c r="P22" i="2" s="1"/>
  <c r="R18" i="2"/>
  <c r="BR6" i="2"/>
  <c r="BP10" i="2" s="1"/>
  <c r="BR7" i="2"/>
  <c r="BQ11" i="2" s="1"/>
  <c r="X6" i="2"/>
  <c r="V10" i="2" s="1"/>
  <c r="X7" i="2"/>
  <c r="W11" i="2" s="1"/>
  <c r="W6" i="2"/>
  <c r="U10" i="2" s="1"/>
  <c r="W7" i="2"/>
  <c r="V11" i="2" s="1"/>
  <c r="V6" i="2"/>
  <c r="T10" i="2" s="1"/>
  <c r="V7" i="2"/>
  <c r="U11" i="2" s="1"/>
  <c r="AE6" i="2"/>
  <c r="AC10" i="2" s="1"/>
  <c r="AE7" i="2"/>
  <c r="AD11" i="2" s="1"/>
  <c r="BK6" i="2"/>
  <c r="BI10" i="2" s="1"/>
  <c r="BK7" i="2"/>
  <c r="BJ11" i="2" s="1"/>
  <c r="AF7" i="2"/>
  <c r="AE11" i="2" s="1"/>
  <c r="AF6" i="2"/>
  <c r="AD10" i="2" s="1"/>
  <c r="AD13" i="2" s="1"/>
  <c r="BB6" i="2"/>
  <c r="AZ10" i="2" s="1"/>
  <c r="BB7" i="2"/>
  <c r="BA11" i="2" s="1"/>
  <c r="AP7" i="2"/>
  <c r="AO11" i="2" s="1"/>
  <c r="AP6" i="2"/>
  <c r="AN10" i="2" s="1"/>
  <c r="AO6" i="2"/>
  <c r="AM10" i="2" s="1"/>
  <c r="AO7" i="2"/>
  <c r="AN11" i="2" s="1"/>
  <c r="BO7" i="2"/>
  <c r="BN11" i="2" s="1"/>
  <c r="BO6" i="2"/>
  <c r="BM10" i="2" s="1"/>
  <c r="BI6" i="2"/>
  <c r="BG10" i="2" s="1"/>
  <c r="BI7" i="2"/>
  <c r="BH11" i="2" s="1"/>
  <c r="AK6" i="2"/>
  <c r="AI10" i="2" s="1"/>
  <c r="AK7" i="2"/>
  <c r="AJ11" i="2" s="1"/>
  <c r="AX7" i="2"/>
  <c r="AW11" i="2" s="1"/>
  <c r="AX6" i="2"/>
  <c r="AV10" i="2" s="1"/>
  <c r="AW6" i="2"/>
  <c r="AU10" i="2" s="1"/>
  <c r="AW7" i="2"/>
  <c r="AV11" i="2" s="1"/>
  <c r="AI6" i="2"/>
  <c r="AG10" i="2" s="1"/>
  <c r="AI7" i="2"/>
  <c r="AH11" i="2" s="1"/>
  <c r="BG7" i="2"/>
  <c r="BF11" i="2" s="1"/>
  <c r="BG6" i="2"/>
  <c r="BE10" i="2" s="1"/>
  <c r="AD6" i="2"/>
  <c r="AB10" i="2" s="1"/>
  <c r="AD7" i="2"/>
  <c r="AC11" i="2" s="1"/>
  <c r="BA6" i="2"/>
  <c r="AY10" i="2" s="1"/>
  <c r="BA7" i="2"/>
  <c r="AZ11" i="2" s="1"/>
  <c r="AC6" i="2"/>
  <c r="AA10" i="2" s="1"/>
  <c r="AC7" i="2"/>
  <c r="AB11" i="2" s="1"/>
  <c r="BP6" i="2"/>
  <c r="BN10" i="2" s="1"/>
  <c r="BP7" i="2"/>
  <c r="BO11" i="2" s="1"/>
  <c r="AB6" i="2"/>
  <c r="Z10" i="2" s="1"/>
  <c r="AB7" i="2"/>
  <c r="AA11" i="2" s="1"/>
  <c r="AA7" i="2"/>
  <c r="Z11" i="2" s="1"/>
  <c r="AA6" i="2"/>
  <c r="Y10" i="2" s="1"/>
  <c r="BL6" i="2"/>
  <c r="BJ10" i="2" s="1"/>
  <c r="BL7" i="2"/>
  <c r="BK11" i="2" s="1"/>
  <c r="AJ6" i="2"/>
  <c r="AH10" i="2" s="1"/>
  <c r="AJ7" i="2"/>
  <c r="AI11" i="2" s="1"/>
  <c r="AV7" i="2"/>
  <c r="AU11" i="2" s="1"/>
  <c r="AV6" i="2"/>
  <c r="AT10" i="2" s="1"/>
  <c r="BT6" i="2"/>
  <c r="BR10" i="2" s="1"/>
  <c r="BT7" i="2"/>
  <c r="BS11" i="2" s="1"/>
  <c r="BF7" i="2"/>
  <c r="BE11" i="2" s="1"/>
  <c r="BF6" i="2"/>
  <c r="BD10" i="2" s="1"/>
  <c r="AG7" i="2"/>
  <c r="AF11" i="2" s="1"/>
  <c r="AG6" i="2"/>
  <c r="AE10" i="2" s="1"/>
  <c r="AZ6" i="2"/>
  <c r="AX10" i="2" s="1"/>
  <c r="AZ7" i="2"/>
  <c r="AY11" i="2" s="1"/>
  <c r="Y6" i="2"/>
  <c r="W10" i="2" s="1"/>
  <c r="W13" i="2" s="1"/>
  <c r="Y7" i="2"/>
  <c r="X11" i="2" s="1"/>
  <c r="BJ6" i="2"/>
  <c r="BH10" i="2" s="1"/>
  <c r="BJ7" i="2"/>
  <c r="BI11" i="2" s="1"/>
  <c r="AN6" i="2"/>
  <c r="AL10" i="2" s="1"/>
  <c r="AN7" i="2"/>
  <c r="AM11" i="2" s="1"/>
  <c r="BN6" i="2"/>
  <c r="BL10" i="2" s="1"/>
  <c r="BN7" i="2"/>
  <c r="BM11" i="2" s="1"/>
  <c r="AM7" i="2"/>
  <c r="AL11" i="2" s="1"/>
  <c r="AM6" i="2"/>
  <c r="AK10" i="2" s="1"/>
  <c r="BS6" i="2"/>
  <c r="BQ10" i="2" s="1"/>
  <c r="BS7" i="2"/>
  <c r="BR11" i="2" s="1"/>
  <c r="BE6" i="2"/>
  <c r="BC10" i="2" s="1"/>
  <c r="BE7" i="2"/>
  <c r="BD11" i="2" s="1"/>
  <c r="BC6" i="2"/>
  <c r="BA10" i="2" s="1"/>
  <c r="BC7" i="2"/>
  <c r="BB11" i="2" s="1"/>
  <c r="N33" i="1"/>
  <c r="AR2" i="2"/>
  <c r="U7" i="2"/>
  <c r="T11" i="2" s="1"/>
  <c r="N26" i="1"/>
  <c r="T13" i="2" l="1"/>
  <c r="BQ13" i="2"/>
  <c r="BP18" i="2" s="1"/>
  <c r="BJ13" i="2"/>
  <c r="BI18" i="2" s="1"/>
  <c r="BH13" i="2"/>
  <c r="BG18" i="2" s="1"/>
  <c r="BA13" i="2"/>
  <c r="AZ18" i="2" s="1"/>
  <c r="BD13" i="2"/>
  <c r="BC18" i="2" s="1"/>
  <c r="AA13" i="2"/>
  <c r="Y17" i="2" s="1"/>
  <c r="X22" i="2" s="1"/>
  <c r="X25" i="2" s="1"/>
  <c r="AY13" i="2"/>
  <c r="AX18" i="2" s="1"/>
  <c r="AU13" i="2"/>
  <c r="AT17" i="2" s="1"/>
  <c r="AS22" i="2" s="1"/>
  <c r="AS25" i="2" s="1"/>
  <c r="BC17" i="2"/>
  <c r="BB22" i="2" s="1"/>
  <c r="BB25" i="2" s="1"/>
  <c r="AZ13" i="2"/>
  <c r="BM13" i="2"/>
  <c r="AB17" i="2"/>
  <c r="AA22" i="2" s="1"/>
  <c r="AA25" i="2" s="1"/>
  <c r="AC18" i="2"/>
  <c r="U13" i="2"/>
  <c r="S17" i="2" s="1"/>
  <c r="AV13" i="2"/>
  <c r="BR13" i="2"/>
  <c r="P25" i="2"/>
  <c r="Q19" i="2"/>
  <c r="R16" i="2" s="1"/>
  <c r="Z13" i="2"/>
  <c r="AB13" i="2"/>
  <c r="AM13" i="2"/>
  <c r="BI13" i="2"/>
  <c r="V13" i="2"/>
  <c r="T17" i="2" s="1"/>
  <c r="AE13" i="2"/>
  <c r="BE13" i="2"/>
  <c r="AN13" i="2"/>
  <c r="U17" i="2"/>
  <c r="T22" i="2" s="1"/>
  <c r="T25" i="2" s="1"/>
  <c r="V18" i="2"/>
  <c r="AL13" i="2"/>
  <c r="AH13" i="2"/>
  <c r="BN13" i="2"/>
  <c r="AI13" i="2"/>
  <c r="AC13" i="2"/>
  <c r="AR5" i="2"/>
  <c r="AS5" i="2"/>
  <c r="AT5" i="2"/>
  <c r="BG17" i="2" l="1"/>
  <c r="BF22" i="2" s="1"/>
  <c r="BF25" i="2" s="1"/>
  <c r="R17" i="2"/>
  <c r="Q22" i="2" s="1"/>
  <c r="Q25" i="2" s="1"/>
  <c r="S18" i="2"/>
  <c r="AT18" i="2"/>
  <c r="AZ17" i="2"/>
  <c r="AY22" i="2" s="1"/>
  <c r="AY25" i="2" s="1"/>
  <c r="BP17" i="2"/>
  <c r="BO22" i="2" s="1"/>
  <c r="BO25" i="2" s="1"/>
  <c r="BI17" i="2"/>
  <c r="BH22" i="2" s="1"/>
  <c r="BH25" i="2" s="1"/>
  <c r="AX17" i="2"/>
  <c r="AW22" i="2" s="1"/>
  <c r="AW25" i="2" s="1"/>
  <c r="Z18" i="2"/>
  <c r="P26" i="2"/>
  <c r="Q23" i="2" s="1"/>
  <c r="BL17" i="2"/>
  <c r="BK22" i="2" s="1"/>
  <c r="BK25" i="2" s="1"/>
  <c r="BL18" i="2"/>
  <c r="BD17" i="2"/>
  <c r="BC22" i="2" s="1"/>
  <c r="BC25" i="2" s="1"/>
  <c r="BD18" i="2"/>
  <c r="BM18" i="2"/>
  <c r="BM17" i="2"/>
  <c r="BL22" i="2" s="1"/>
  <c r="BL25" i="2" s="1"/>
  <c r="AS6" i="2"/>
  <c r="AQ10" i="2" s="1"/>
  <c r="AS7" i="2"/>
  <c r="AR11" i="2" s="1"/>
  <c r="BH18" i="2"/>
  <c r="BH17" i="2"/>
  <c r="BG22" i="2" s="1"/>
  <c r="BG25" i="2" s="1"/>
  <c r="BQ18" i="2"/>
  <c r="BQ17" i="2"/>
  <c r="BP22" i="2" s="1"/>
  <c r="BP25" i="2" s="1"/>
  <c r="AY17" i="2"/>
  <c r="AX22" i="2" s="1"/>
  <c r="AX25" i="2" s="1"/>
  <c r="AY18" i="2"/>
  <c r="AH18" i="2"/>
  <c r="AH17" i="2"/>
  <c r="AG22" i="2" s="1"/>
  <c r="AG25" i="2" s="1"/>
  <c r="X17" i="2"/>
  <c r="W22" i="2" s="1"/>
  <c r="W25" i="2" s="1"/>
  <c r="Y18" i="2"/>
  <c r="AC17" i="2"/>
  <c r="AB22" i="2" s="1"/>
  <c r="AB25" i="2" s="1"/>
  <c r="AD18" i="2"/>
  <c r="AG18" i="2"/>
  <c r="AG17" i="2"/>
  <c r="AF22" i="2" s="1"/>
  <c r="AF25" i="2" s="1"/>
  <c r="AT7" i="2"/>
  <c r="AS11" i="2" s="1"/>
  <c r="AT6" i="2"/>
  <c r="AR10" i="2" s="1"/>
  <c r="AK18" i="2"/>
  <c r="AK17" i="2"/>
  <c r="AJ22" i="2" s="1"/>
  <c r="AJ25" i="2" s="1"/>
  <c r="S22" i="2"/>
  <c r="S25" i="2" s="1"/>
  <c r="U18" i="2"/>
  <c r="AL17" i="2"/>
  <c r="AK22" i="2" s="1"/>
  <c r="AK25" i="2" s="1"/>
  <c r="AL18" i="2"/>
  <c r="AU17" i="2"/>
  <c r="AT22" i="2" s="1"/>
  <c r="AT25" i="2" s="1"/>
  <c r="AU18" i="2"/>
  <c r="R22" i="2"/>
  <c r="R25" i="2" s="1"/>
  <c r="T18" i="2"/>
  <c r="AR6" i="2"/>
  <c r="AP10" i="2" s="1"/>
  <c r="AR7" i="2"/>
  <c r="AQ11" i="2" s="1"/>
  <c r="AA17" i="2"/>
  <c r="Z22" i="2" s="1"/>
  <c r="Z25" i="2" s="1"/>
  <c r="AB18" i="2"/>
  <c r="AM17" i="2"/>
  <c r="AL22" i="2" s="1"/>
  <c r="AL25" i="2" s="1"/>
  <c r="AM18" i="2"/>
  <c r="Z17" i="2"/>
  <c r="Y22" i="2" s="1"/>
  <c r="Y25" i="2" s="1"/>
  <c r="AA18" i="2"/>
  <c r="Q26" i="2" l="1"/>
  <c r="R23" i="2" s="1"/>
  <c r="R26" i="2" s="1"/>
  <c r="S23" i="2" s="1"/>
  <c r="S26" i="2" s="1"/>
  <c r="T23" i="2" s="1"/>
  <c r="T26" i="2" s="1"/>
  <c r="U23" i="2" s="1"/>
  <c r="AR13" i="2"/>
  <c r="AQ18" i="2" s="1"/>
  <c r="R19" i="2"/>
  <c r="S16" i="2" s="1"/>
  <c r="S19" i="2" s="1"/>
  <c r="AQ13" i="2"/>
  <c r="C4" i="1"/>
  <c r="AQ17" i="2" l="1"/>
  <c r="AP22" i="2" s="1"/>
  <c r="AP25" i="2" s="1"/>
  <c r="AP18" i="2"/>
  <c r="AP17" i="2"/>
  <c r="AO22" i="2" s="1"/>
  <c r="AO25" i="2" s="1"/>
  <c r="C6" i="1"/>
  <c r="D6" i="1"/>
  <c r="D5" i="1"/>
  <c r="C5" i="1"/>
  <c r="H4" i="2" l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E29" i="2"/>
  <c r="BV4" i="2" l="1"/>
  <c r="BW4" i="2" s="1"/>
  <c r="BX4" i="2" s="1"/>
  <c r="BY4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M5" i="2" l="1"/>
  <c r="BD5" i="2"/>
  <c r="AY5" i="2"/>
  <c r="BQ5" i="2"/>
  <c r="AQ5" i="2"/>
  <c r="AU5" i="2"/>
  <c r="BH5" i="2"/>
  <c r="AH5" i="2"/>
  <c r="AL5" i="2"/>
  <c r="BH6" i="2" l="1"/>
  <c r="BF10" i="2" s="1"/>
  <c r="BF13" i="2" s="1"/>
  <c r="BH7" i="2"/>
  <c r="BG11" i="2" s="1"/>
  <c r="BG13" i="2" s="1"/>
  <c r="AY7" i="2"/>
  <c r="AX11" i="2" s="1"/>
  <c r="AX13" i="2" s="1"/>
  <c r="AY6" i="2"/>
  <c r="AW10" i="2" s="1"/>
  <c r="AW13" i="2" s="1"/>
  <c r="Z7" i="2"/>
  <c r="Y11" i="2" s="1"/>
  <c r="Y13" i="2" s="1"/>
  <c r="Z6" i="2"/>
  <c r="X10" i="2" s="1"/>
  <c r="X13" i="2" s="1"/>
  <c r="BQ6" i="2"/>
  <c r="BO10" i="2" s="1"/>
  <c r="BO13" i="2" s="1"/>
  <c r="BQ7" i="2"/>
  <c r="BP11" i="2" s="1"/>
  <c r="BP13" i="2" s="1"/>
  <c r="BD6" i="2"/>
  <c r="BB10" i="2" s="1"/>
  <c r="BB13" i="2" s="1"/>
  <c r="BD7" i="2"/>
  <c r="BC11" i="2" s="1"/>
  <c r="BC13" i="2" s="1"/>
  <c r="AU6" i="2"/>
  <c r="AS10" i="2" s="1"/>
  <c r="AS13" i="2" s="1"/>
  <c r="AU7" i="2"/>
  <c r="AT11" i="2" s="1"/>
  <c r="AT13" i="2" s="1"/>
  <c r="AQ7" i="2"/>
  <c r="AP11" i="2" s="1"/>
  <c r="AP13" i="2" s="1"/>
  <c r="AQ6" i="2"/>
  <c r="AO10" i="2" s="1"/>
  <c r="AO13" i="2" s="1"/>
  <c r="AL6" i="2"/>
  <c r="AJ10" i="2" s="1"/>
  <c r="AJ13" i="2" s="1"/>
  <c r="AL7" i="2"/>
  <c r="AK11" i="2" s="1"/>
  <c r="AK13" i="2" s="1"/>
  <c r="AH7" i="2"/>
  <c r="AG11" i="2" s="1"/>
  <c r="AG13" i="2" s="1"/>
  <c r="AH6" i="2"/>
  <c r="AF10" i="2" s="1"/>
  <c r="AF13" i="2" s="1"/>
  <c r="BM6" i="2"/>
  <c r="BK10" i="2" s="1"/>
  <c r="BK13" i="2" s="1"/>
  <c r="BM7" i="2"/>
  <c r="BL11" i="2" s="1"/>
  <c r="BL13" i="2" s="1"/>
  <c r="N34" i="1"/>
  <c r="BN18" i="2" l="1"/>
  <c r="BN17" i="2"/>
  <c r="BM22" i="2" s="1"/>
  <c r="BM25" i="2" s="1"/>
  <c r="W17" i="2"/>
  <c r="V22" i="2" s="1"/>
  <c r="V25" i="2" s="1"/>
  <c r="X18" i="2"/>
  <c r="AJ18" i="2"/>
  <c r="AJ17" i="2"/>
  <c r="AI22" i="2" s="1"/>
  <c r="AI25" i="2" s="1"/>
  <c r="V17" i="2"/>
  <c r="U22" i="2" s="1"/>
  <c r="U25" i="2" s="1"/>
  <c r="U26" i="2" s="1"/>
  <c r="V23" i="2" s="1"/>
  <c r="V26" i="2" s="1"/>
  <c r="W23" i="2" s="1"/>
  <c r="W26" i="2" s="1"/>
  <c r="X23" i="2" s="1"/>
  <c r="X26" i="2" s="1"/>
  <c r="Y23" i="2" s="1"/>
  <c r="Y26" i="2" s="1"/>
  <c r="Z23" i="2" s="1"/>
  <c r="Z26" i="2" s="1"/>
  <c r="AA23" i="2" s="1"/>
  <c r="AA26" i="2" s="1"/>
  <c r="AB23" i="2" s="1"/>
  <c r="AB26" i="2" s="1"/>
  <c r="AC23" i="2" s="1"/>
  <c r="W18" i="2"/>
  <c r="AV17" i="2"/>
  <c r="AU22" i="2" s="1"/>
  <c r="AU25" i="2" s="1"/>
  <c r="AV18" i="2"/>
  <c r="AN17" i="2"/>
  <c r="AM22" i="2" s="1"/>
  <c r="AM25" i="2" s="1"/>
  <c r="AN18" i="2"/>
  <c r="AS18" i="2"/>
  <c r="AS17" i="2"/>
  <c r="AR22" i="2" s="1"/>
  <c r="AR25" i="2" s="1"/>
  <c r="AR18" i="2"/>
  <c r="AR17" i="2"/>
  <c r="AQ22" i="2" s="1"/>
  <c r="AQ25" i="2" s="1"/>
  <c r="AW18" i="2"/>
  <c r="AW17" i="2"/>
  <c r="AV22" i="2" s="1"/>
  <c r="AV25" i="2" s="1"/>
  <c r="BO18" i="2"/>
  <c r="BO17" i="2"/>
  <c r="BN22" i="2" s="1"/>
  <c r="BN25" i="2" s="1"/>
  <c r="AO18" i="2"/>
  <c r="AO17" i="2"/>
  <c r="AN22" i="2" s="1"/>
  <c r="AN25" i="2" s="1"/>
  <c r="BJ17" i="2"/>
  <c r="BI22" i="2" s="1"/>
  <c r="BI25" i="2" s="1"/>
  <c r="BJ18" i="2"/>
  <c r="BB17" i="2"/>
  <c r="BA22" i="2" s="1"/>
  <c r="BA25" i="2" s="1"/>
  <c r="BB18" i="2"/>
  <c r="BF18" i="2"/>
  <c r="BF17" i="2"/>
  <c r="BE22" i="2" s="1"/>
  <c r="BE25" i="2" s="1"/>
  <c r="AI18" i="2"/>
  <c r="AI17" i="2"/>
  <c r="AH22" i="2" s="1"/>
  <c r="AH25" i="2" s="1"/>
  <c r="BK17" i="2"/>
  <c r="BJ22" i="2" s="1"/>
  <c r="BJ25" i="2" s="1"/>
  <c r="BK18" i="2"/>
  <c r="AD17" i="2"/>
  <c r="AC22" i="2" s="1"/>
  <c r="AC25" i="2" s="1"/>
  <c r="AE17" i="2"/>
  <c r="AD22" i="2" s="1"/>
  <c r="AD25" i="2" s="1"/>
  <c r="AE18" i="2"/>
  <c r="AF17" i="2"/>
  <c r="AE22" i="2" s="1"/>
  <c r="AE25" i="2" s="1"/>
  <c r="AF18" i="2"/>
  <c r="BA18" i="2"/>
  <c r="BA17" i="2"/>
  <c r="AZ22" i="2" s="1"/>
  <c r="AZ25" i="2" s="1"/>
  <c r="BE18" i="2"/>
  <c r="BE17" i="2"/>
  <c r="BD22" i="2" s="1"/>
  <c r="BD25" i="2" s="1"/>
  <c r="BY5" i="2"/>
  <c r="BX5" i="2"/>
  <c r="BU5" i="2"/>
  <c r="BV5" i="2"/>
  <c r="BW5" i="2"/>
  <c r="AC26" i="2" l="1"/>
  <c r="AD23" i="2" s="1"/>
  <c r="AD26" i="2" s="1"/>
  <c r="AE23" i="2" s="1"/>
  <c r="AE26" i="2" s="1"/>
  <c r="AF23" i="2" s="1"/>
  <c r="AF26" i="2" s="1"/>
  <c r="AG23" i="2" s="1"/>
  <c r="AG26" i="2" s="1"/>
  <c r="AH23" i="2" s="1"/>
  <c r="AH26" i="2" s="1"/>
  <c r="AI23" i="2" s="1"/>
  <c r="AI26" i="2" s="1"/>
  <c r="AJ23" i="2" s="1"/>
  <c r="AJ26" i="2" s="1"/>
  <c r="AK23" i="2" s="1"/>
  <c r="AK26" i="2" s="1"/>
  <c r="AL23" i="2" s="1"/>
  <c r="AL26" i="2" s="1"/>
  <c r="AM23" i="2" s="1"/>
  <c r="AM26" i="2" s="1"/>
  <c r="AN23" i="2" s="1"/>
  <c r="AN26" i="2" s="1"/>
  <c r="AO23" i="2" s="1"/>
  <c r="AO26" i="2" s="1"/>
  <c r="AP23" i="2" s="1"/>
  <c r="AP26" i="2" s="1"/>
  <c r="AQ23" i="2" s="1"/>
  <c r="AQ26" i="2" s="1"/>
  <c r="AR23" i="2" s="1"/>
  <c r="AR26" i="2" s="1"/>
  <c r="AS23" i="2" s="1"/>
  <c r="AS26" i="2" s="1"/>
  <c r="AT23" i="2" s="1"/>
  <c r="AT26" i="2" s="1"/>
  <c r="AU23" i="2" s="1"/>
  <c r="AU26" i="2" s="1"/>
  <c r="AV23" i="2" s="1"/>
  <c r="AV26" i="2" s="1"/>
  <c r="AW23" i="2" s="1"/>
  <c r="AW26" i="2" s="1"/>
  <c r="AX23" i="2" s="1"/>
  <c r="AX26" i="2" s="1"/>
  <c r="AY23" i="2" s="1"/>
  <c r="AY26" i="2" s="1"/>
  <c r="AZ23" i="2" s="1"/>
  <c r="AZ26" i="2" s="1"/>
  <c r="BA23" i="2" s="1"/>
  <c r="BA26" i="2" s="1"/>
  <c r="BB23" i="2" s="1"/>
  <c r="BB26" i="2" s="1"/>
  <c r="BC23" i="2" s="1"/>
  <c r="BC26" i="2" s="1"/>
  <c r="BD23" i="2" s="1"/>
  <c r="BD26" i="2" s="1"/>
  <c r="BE23" i="2" s="1"/>
  <c r="BE26" i="2" s="1"/>
  <c r="BF23" i="2" s="1"/>
  <c r="BF26" i="2" s="1"/>
  <c r="BG23" i="2" s="1"/>
  <c r="BG26" i="2" s="1"/>
  <c r="BH23" i="2" s="1"/>
  <c r="BH26" i="2" s="1"/>
  <c r="BI23" i="2" s="1"/>
  <c r="BI26" i="2" s="1"/>
  <c r="BJ23" i="2" s="1"/>
  <c r="BJ26" i="2" s="1"/>
  <c r="BK23" i="2" s="1"/>
  <c r="BK26" i="2" s="1"/>
  <c r="BL23" i="2" s="1"/>
  <c r="BL26" i="2" s="1"/>
  <c r="BM23" i="2" s="1"/>
  <c r="BM26" i="2" s="1"/>
  <c r="BN23" i="2" s="1"/>
  <c r="BN26" i="2" s="1"/>
  <c r="BO23" i="2" s="1"/>
  <c r="BO26" i="2" s="1"/>
  <c r="BP23" i="2" s="1"/>
  <c r="BP26" i="2" s="1"/>
  <c r="BQ23" i="2" s="1"/>
  <c r="BW7" i="2"/>
  <c r="BV11" i="2" s="1"/>
  <c r="BW6" i="2"/>
  <c r="BU10" i="2" s="1"/>
  <c r="BV6" i="2"/>
  <c r="BT10" i="2" s="1"/>
  <c r="BV7" i="2"/>
  <c r="BU11" i="2" s="1"/>
  <c r="BY6" i="2"/>
  <c r="BY7" i="2"/>
  <c r="BU7" i="2"/>
  <c r="BT11" i="2" s="1"/>
  <c r="BU6" i="2"/>
  <c r="BS10" i="2" s="1"/>
  <c r="BS13" i="2" s="1"/>
  <c r="BX7" i="2"/>
  <c r="BX6" i="2"/>
  <c r="BV10" i="2" s="1"/>
  <c r="T16" i="2"/>
  <c r="T19" i="2" s="1"/>
  <c r="BV13" i="2" l="1"/>
  <c r="BU13" i="2"/>
  <c r="BT13" i="2"/>
  <c r="BR17" i="2"/>
  <c r="BQ22" i="2" s="1"/>
  <c r="BQ25" i="2" s="1"/>
  <c r="BQ26" i="2" s="1"/>
  <c r="BR23" i="2" s="1"/>
  <c r="BR18" i="2"/>
  <c r="U16" i="2"/>
  <c r="U19" i="2" s="1"/>
  <c r="BS17" i="2" l="1"/>
  <c r="BR22" i="2" s="1"/>
  <c r="BR25" i="2" s="1"/>
  <c r="BR26" i="2" s="1"/>
  <c r="BS23" i="2" s="1"/>
  <c r="BS18" i="2"/>
  <c r="BT17" i="2"/>
  <c r="BS22" i="2" s="1"/>
  <c r="BS25" i="2" s="1"/>
  <c r="BT18" i="2"/>
  <c r="V16" i="2"/>
  <c r="V19" i="2" s="1"/>
  <c r="BS26" i="2" l="1"/>
  <c r="BT23" i="2" s="1"/>
  <c r="BT26" i="2" s="1"/>
  <c r="W16" i="2"/>
  <c r="W19" i="2" l="1"/>
  <c r="X16" i="2" s="1"/>
  <c r="X19" i="2" l="1"/>
  <c r="Y16" i="2" s="1"/>
  <c r="Y19" i="2" l="1"/>
  <c r="Z16" i="2" s="1"/>
  <c r="Z19" i="2" l="1"/>
  <c r="AA16" i="2" s="1"/>
  <c r="AA19" i="2" s="1"/>
  <c r="AB16" i="2" l="1"/>
  <c r="AB19" i="2" s="1"/>
  <c r="AC16" i="2" s="1"/>
  <c r="AC19" i="2" s="1"/>
  <c r="AD16" i="2" s="1"/>
  <c r="AD19" i="2" s="1"/>
  <c r="AE16" i="2" s="1"/>
  <c r="AE19" i="2" s="1"/>
  <c r="AF16" i="2" s="1"/>
  <c r="AF19" i="2" s="1"/>
  <c r="AG16" i="2" s="1"/>
  <c r="AG19" i="2" s="1"/>
  <c r="AH16" i="2" l="1"/>
  <c r="AH19" i="2" s="1"/>
  <c r="AI16" i="2" l="1"/>
  <c r="AI19" i="2" s="1"/>
  <c r="AJ16" i="2" l="1"/>
  <c r="AJ19" i="2" s="1"/>
  <c r="AK16" i="2" l="1"/>
  <c r="AK19" i="2" s="1"/>
  <c r="AL16" i="2" l="1"/>
  <c r="AL19" i="2" s="1"/>
  <c r="AM16" i="2" l="1"/>
  <c r="AM19" i="2" s="1"/>
  <c r="AN16" i="2" l="1"/>
  <c r="AN19" i="2" s="1"/>
  <c r="AO16" i="2" l="1"/>
  <c r="AO19" i="2" s="1"/>
  <c r="AP16" i="2" l="1"/>
  <c r="AP19" i="2" s="1"/>
  <c r="AQ16" i="2" l="1"/>
  <c r="AQ19" i="2" s="1"/>
  <c r="AR16" i="2" l="1"/>
  <c r="AR19" i="2" s="1"/>
  <c r="AS16" i="2" l="1"/>
  <c r="AS19" i="2" s="1"/>
  <c r="AT16" i="2" l="1"/>
  <c r="AT19" i="2" s="1"/>
  <c r="AU16" i="2" l="1"/>
  <c r="AU19" i="2" s="1"/>
  <c r="AV16" i="2" l="1"/>
  <c r="AV19" i="2" s="1"/>
  <c r="AW16" i="2" l="1"/>
  <c r="AW19" i="2" s="1"/>
  <c r="AX16" i="2" l="1"/>
  <c r="AX19" i="2" s="1"/>
  <c r="AY16" i="2" l="1"/>
  <c r="AY19" i="2" s="1"/>
  <c r="AZ16" i="2" l="1"/>
  <c r="AZ19" i="2" s="1"/>
  <c r="BA16" i="2" l="1"/>
  <c r="BA19" i="2" s="1"/>
  <c r="BB16" i="2" l="1"/>
  <c r="BB19" i="2" s="1"/>
  <c r="BC16" i="2" l="1"/>
  <c r="BC19" i="2" s="1"/>
  <c r="BD16" i="2" l="1"/>
  <c r="BD19" i="2" s="1"/>
  <c r="BE16" i="2" l="1"/>
  <c r="BE19" i="2" s="1"/>
  <c r="BF16" i="2" l="1"/>
  <c r="BF19" i="2" s="1"/>
  <c r="BG16" i="2" l="1"/>
  <c r="BG19" i="2" s="1"/>
  <c r="BH16" i="2" l="1"/>
  <c r="BH19" i="2" s="1"/>
  <c r="BI16" i="2" l="1"/>
  <c r="BI19" i="2" s="1"/>
  <c r="BJ16" i="2" l="1"/>
  <c r="BJ19" i="2" s="1"/>
  <c r="BK16" i="2" l="1"/>
  <c r="BK19" i="2" s="1"/>
  <c r="BL16" i="2" l="1"/>
  <c r="BL19" i="2" s="1"/>
  <c r="BM16" i="2" l="1"/>
  <c r="BM19" i="2" s="1"/>
  <c r="BN16" i="2" l="1"/>
  <c r="BN19" i="2" s="1"/>
  <c r="BO16" i="2" l="1"/>
  <c r="BO19" i="2" s="1"/>
  <c r="BP16" i="2" l="1"/>
  <c r="BP19" i="2" s="1"/>
  <c r="BQ16" i="2" l="1"/>
  <c r="BQ19" i="2" s="1"/>
  <c r="BR16" i="2" l="1"/>
  <c r="BR19" i="2" s="1"/>
  <c r="BS16" i="2" l="1"/>
  <c r="BS19" i="2" s="1"/>
  <c r="BT16" i="2" l="1"/>
  <c r="BT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S24" authorId="0" shapeId="0" xr:uid="{326DDA4D-B74E-9741-B727-B331E92CA0ED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P30" authorId="0" shapeId="0" xr:uid="{DB985F96-5267-5840-BDDB-40D45387452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W30" authorId="0" shapeId="0" xr:uid="{F36B36B5-EA5E-2D4B-8356-DDF7E36F306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gotas equivalen a .25 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tc={C60D44C4-591C-7D47-86F1-FC0BF99C067A}</author>
  </authors>
  <commentList>
    <comment ref="D2" authorId="0" shapeId="0" xr:uid="{C60D44C4-591C-7D47-86F1-FC0BF99C067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CÓDIGO DE PROD. INVENTADO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C38" authorId="0" shapeId="0" xr:uid="{0086F419-0781-D24C-BF5C-4B1E0C22C16F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39" authorId="0" shapeId="0" xr:uid="{0D0EDF1E-DD61-444E-94FB-3E71A504C25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58" authorId="0" shapeId="0" xr:uid="{04E92873-BD22-C342-8FFF-A14DE2EBF51E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59" authorId="0" shapeId="0" xr:uid="{6D1A755F-EF15-A24E-9DDF-705E3B108BB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78" authorId="0" shapeId="0" xr:uid="{7640903E-CCD8-1544-9792-1D86E95A56D2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79" authorId="0" shapeId="0" xr:uid="{CAFA2C53-4CDC-764C-854B-D2B4F14A76FA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</commentList>
</comments>
</file>

<file path=xl/sharedStrings.xml><?xml version="1.0" encoding="utf-8"?>
<sst xmlns="http://schemas.openxmlformats.org/spreadsheetml/2006/main" count="398" uniqueCount="205">
  <si>
    <t>AÑO</t>
  </si>
  <si>
    <t xml:space="preserve">CRECIMIENTO </t>
  </si>
  <si>
    <t>VENTAS</t>
  </si>
  <si>
    <t xml:space="preserve">TOTAL </t>
  </si>
  <si>
    <t>PRODUCCIÓN</t>
  </si>
  <si>
    <t>MERCADO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</si>
  <si>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</si>
  <si>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</si>
  <si>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</si>
  <si>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</si>
  <si>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</si>
  <si>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</si>
  <si>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</si>
  <si>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</si>
  <si>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</si>
  <si>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</si>
  <si>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</si>
  <si>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</si>
  <si>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BASE</t>
  </si>
  <si>
    <t>PR. MENSUAL</t>
  </si>
  <si>
    <t>SEASON</t>
  </si>
  <si>
    <t>TREND</t>
  </si>
  <si>
    <t xml:space="preserve">CYCLIC </t>
  </si>
  <si>
    <t xml:space="preserve">PROMOTION </t>
  </si>
  <si>
    <t>IRREGULAR</t>
  </si>
  <si>
    <t>FORECAST</t>
  </si>
  <si>
    <t xml:space="preserve">TREND </t>
  </si>
  <si>
    <t xml:space="preserve">Tendencia de crecimiento o decrecimeinto </t>
  </si>
  <si>
    <t>Crecimiento o decrecimiento de acuerdo a las temporadas</t>
  </si>
  <si>
    <t>Su promedio debe de ser 1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</si>
  <si>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</si>
  <si>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</si>
  <si>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</si>
  <si>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</si>
  <si>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</si>
  <si>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</si>
  <si>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</si>
  <si>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</si>
  <si>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</si>
  <si>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</si>
  <si>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</si>
  <si>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</si>
  <si>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</si>
  <si>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</si>
  <si>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</si>
  <si>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</si>
  <si>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</si>
  <si>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</si>
  <si>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</si>
  <si>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</si>
  <si>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</si>
  <si>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</si>
  <si>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</si>
  <si>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</si>
  <si>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</si>
  <si>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</si>
  <si>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</si>
  <si>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</si>
  <si>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</si>
  <si>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</si>
  <si>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</si>
  <si>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</si>
  <si>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</si>
  <si>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</si>
  <si>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</si>
  <si>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</si>
  <si>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</si>
  <si>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</si>
  <si>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</si>
  <si>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</si>
  <si>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</si>
  <si>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</si>
  <si>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</si>
  <si>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</si>
  <si>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</si>
  <si>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</si>
  <si>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</si>
  <si>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</si>
  <si>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</si>
  <si>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</si>
  <si>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</si>
  <si>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</si>
  <si>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 xml:space="preserve">JUL </t>
  </si>
  <si>
    <t>DISTRIBUCIÓN</t>
  </si>
  <si>
    <t>LT-1W</t>
  </si>
  <si>
    <t>CEDIS</t>
  </si>
  <si>
    <t>PRODUCCION MPS</t>
  </si>
  <si>
    <t>REQUIREMENTS</t>
  </si>
  <si>
    <t xml:space="preserve">PRODUCTION </t>
  </si>
  <si>
    <t xml:space="preserve">SHIPMENT TO CEDIS </t>
  </si>
  <si>
    <t xml:space="preserve">ENE </t>
  </si>
  <si>
    <t xml:space="preserve">0.4% crecimiento </t>
  </si>
  <si>
    <t xml:space="preserve">ENTRADAS / LLEGADAS / PEDIDOS </t>
  </si>
  <si>
    <t xml:space="preserve">SALIDA / ENTREGA / EMBARQUE / CONSUMO </t>
  </si>
  <si>
    <t xml:space="preserve">MRP </t>
  </si>
  <si>
    <t>LT</t>
  </si>
  <si>
    <t>QP</t>
  </si>
  <si>
    <t>MOQ</t>
  </si>
  <si>
    <t>B</t>
  </si>
  <si>
    <t>COO</t>
  </si>
  <si>
    <t>M</t>
  </si>
  <si>
    <t>UM</t>
  </si>
  <si>
    <t>EA</t>
  </si>
  <si>
    <t>5 s</t>
  </si>
  <si>
    <t>LEVEL</t>
  </si>
  <si>
    <t>ITEM</t>
  </si>
  <si>
    <t>TY</t>
  </si>
  <si>
    <t>000</t>
  </si>
  <si>
    <t>MEX</t>
  </si>
  <si>
    <t>010</t>
  </si>
  <si>
    <t>020</t>
  </si>
  <si>
    <t>030</t>
  </si>
  <si>
    <t xml:space="preserve">SKU </t>
  </si>
  <si>
    <t xml:space="preserve">INITIAL INVENTORY </t>
  </si>
  <si>
    <t>FINAL INVENTORY</t>
  </si>
  <si>
    <t>RECEIPTS</t>
  </si>
  <si>
    <t>PO´s</t>
  </si>
  <si>
    <t xml:space="preserve">CONSUMPTION </t>
  </si>
  <si>
    <t xml:space="preserve">FINAL INVENTORY </t>
  </si>
  <si>
    <t xml:space="preserve">Instagram </t>
  </si>
  <si>
    <t xml:space="preserve">Amazon </t>
  </si>
  <si>
    <t>LT-2W</t>
  </si>
  <si>
    <t>Kit Safe Touch</t>
  </si>
  <si>
    <t>40s</t>
  </si>
  <si>
    <t>PACKAGING BAG</t>
  </si>
  <si>
    <t>1W</t>
  </si>
  <si>
    <t>Bottle w/sanitizer</t>
  </si>
  <si>
    <t>20s</t>
  </si>
  <si>
    <t>anapau1</t>
  </si>
  <si>
    <t>anapau2</t>
  </si>
  <si>
    <t>Inv inicial</t>
  </si>
  <si>
    <t>MPS</t>
  </si>
  <si>
    <t>back flush</t>
  </si>
  <si>
    <t>inv final</t>
  </si>
  <si>
    <t>Plastic bottle</t>
  </si>
  <si>
    <t>1w</t>
  </si>
  <si>
    <t>anapau3</t>
  </si>
  <si>
    <t>Plastic cap</t>
  </si>
  <si>
    <t>anapau4</t>
  </si>
  <si>
    <t>Hand Sanitizer</t>
  </si>
  <si>
    <t>anapau5</t>
  </si>
  <si>
    <t>15s</t>
  </si>
  <si>
    <t>Lt</t>
  </si>
  <si>
    <t>EOQ</t>
  </si>
  <si>
    <t>$ unit/ml</t>
  </si>
  <si>
    <t>VENDOR</t>
  </si>
  <si>
    <t>Packing bag</t>
  </si>
  <si>
    <t>1 d</t>
  </si>
  <si>
    <t>100 pz</t>
  </si>
  <si>
    <t>ULINE</t>
  </si>
  <si>
    <t>3 d</t>
  </si>
  <si>
    <t>48 pz</t>
  </si>
  <si>
    <t>Sanitizing Gel</t>
  </si>
  <si>
    <t>25 d</t>
  </si>
  <si>
    <t>3000 pz</t>
  </si>
  <si>
    <t>CHINA</t>
  </si>
  <si>
    <t>LIAGRXN</t>
  </si>
  <si>
    <t>Natural essence</t>
  </si>
  <si>
    <t>20 d</t>
  </si>
  <si>
    <t>250 ml</t>
  </si>
  <si>
    <t>SPAIN</t>
  </si>
  <si>
    <t>ESENCIAS LOZANO</t>
  </si>
  <si>
    <t>Bracelet</t>
  </si>
  <si>
    <t>Small Plastic cap </t>
  </si>
  <si>
    <t>SUBENSAMBLE (M)</t>
  </si>
  <si>
    <t>40 s</t>
  </si>
  <si>
    <t>N000</t>
  </si>
  <si>
    <t xml:space="preserve">SAFE TOUCH KIT </t>
  </si>
  <si>
    <t>N010</t>
  </si>
  <si>
    <t>20 s</t>
  </si>
  <si>
    <t>1 w</t>
  </si>
  <si>
    <t>BOTTEL W/SANITIZER</t>
  </si>
  <si>
    <t>SAFE TOUCH BRACELET</t>
  </si>
  <si>
    <t>N020</t>
  </si>
  <si>
    <t>15 s</t>
  </si>
  <si>
    <t>PLASTIC BOTTEL</t>
  </si>
  <si>
    <t>PLASTIC CAP</t>
  </si>
  <si>
    <t>HAND SANITIZER</t>
  </si>
  <si>
    <t>BRACELET</t>
  </si>
  <si>
    <t>ML</t>
  </si>
  <si>
    <t>N030</t>
  </si>
  <si>
    <t>4 w</t>
  </si>
  <si>
    <t>3 w</t>
  </si>
  <si>
    <t>SANITIZING GEL</t>
  </si>
  <si>
    <t>NATURAL ESSENCE</t>
  </si>
  <si>
    <t>SKU</t>
  </si>
  <si>
    <t>Packaging bag</t>
  </si>
  <si>
    <t>Plastic Bottle</t>
  </si>
  <si>
    <t>Hand sanitizer</t>
  </si>
  <si>
    <t>Natural Essence</t>
  </si>
  <si>
    <t>Safe touch bracelet</t>
  </si>
  <si>
    <t>5s</t>
  </si>
  <si>
    <t>4W</t>
  </si>
  <si>
    <t>3W</t>
  </si>
  <si>
    <t>QTY USED</t>
  </si>
  <si>
    <t>UNITARY COST</t>
  </si>
  <si>
    <t>500 pz</t>
  </si>
  <si>
    <t>7 d</t>
  </si>
  <si>
    <t>ALIBABA</t>
  </si>
  <si>
    <t>4w</t>
  </si>
  <si>
    <t>Natural Esence</t>
  </si>
  <si>
    <t>3w</t>
  </si>
  <si>
    <t>250ml</t>
  </si>
  <si>
    <t>Safe Touch Bracelet</t>
  </si>
  <si>
    <t>Plastic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</si>
</sst>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#,##0.000,,\ &quot;M&quot;"/>
    <numFmt numFmtId="166" formatCode="#,##0,,\ &quot;M&quot;"/>
    <numFmt numFmtId="167" formatCode="#,##0.00,\ &quot;K&quot;"/>
    <numFmt numFmtId="168" formatCode="0.0000"/>
    <numFmt numFmtId="169" formatCode="0.0"/>
    <numFmt numFmtId="170" formatCode="_([$$-409]* #,##0.00_);_([$$-409]* \(#,##0.00\);_([$$-409]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entury Gothic"/>
      <family val="1"/>
    </font>
    <font>
      <u/>
      <sz val="12"/>
      <color theme="1"/>
      <name val="Calibri (Cuerpo)_x0000_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9" fontId="0" fillId="0" borderId="0" xfId="1" applyFont="1" applyFill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ont="1"/>
    <xf numFmtId="16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2" fillId="0" borderId="0" xfId="0" applyNumberFormat="1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0" fillId="4" borderId="0" xfId="0" applyFont="1" applyFill="1" applyBorder="1"/>
    <xf numFmtId="0" fontId="0" fillId="0" borderId="0" xfId="0" applyFont="1" applyFill="1" applyBorder="1"/>
    <xf numFmtId="0" fontId="0" fillId="4" borderId="0" xfId="0" applyFont="1" applyFill="1"/>
    <xf numFmtId="0" fontId="0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65" fontId="0" fillId="0" borderId="0" xfId="0" applyNumberFormat="1" applyFill="1"/>
    <xf numFmtId="14" fontId="0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/>
    <xf numFmtId="0" fontId="2" fillId="8" borderId="0" xfId="0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/>
    </xf>
    <xf numFmtId="14" fontId="0" fillId="8" borderId="0" xfId="0" applyNumberFormat="1" applyFont="1" applyFill="1"/>
    <xf numFmtId="0" fontId="2" fillId="9" borderId="0" xfId="0" applyFont="1" applyFill="1" applyAlignment="1">
      <alignment horizontal="center" vertical="center"/>
    </xf>
    <xf numFmtId="14" fontId="0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14" fontId="0" fillId="9" borderId="0" xfId="0" applyNumberFormat="1" applyFont="1" applyFill="1"/>
    <xf numFmtId="0" fontId="0" fillId="0" borderId="0" xfId="0" applyFont="1" applyFill="1"/>
    <xf numFmtId="166" fontId="0" fillId="0" borderId="0" xfId="0" applyNumberFormat="1" applyFill="1"/>
    <xf numFmtId="0" fontId="0" fillId="2" borderId="0" xfId="0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167" fontId="0" fillId="5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 vertical="center" wrapText="1"/>
    </xf>
    <xf numFmtId="167" fontId="2" fillId="4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8" fillId="0" borderId="0" xfId="0" applyFont="1"/>
    <xf numFmtId="0" fontId="9" fillId="0" borderId="0" xfId="0" applyFont="1"/>
    <xf numFmtId="167" fontId="0" fillId="0" borderId="0" xfId="0" applyNumberFormat="1"/>
    <xf numFmtId="4" fontId="0" fillId="0" borderId="0" xfId="0" applyNumberFormat="1"/>
    <xf numFmtId="0" fontId="7" fillId="0" borderId="0" xfId="0" applyFont="1"/>
    <xf numFmtId="3" fontId="0" fillId="0" borderId="0" xfId="0" applyNumberFormat="1"/>
    <xf numFmtId="0" fontId="0" fillId="10" borderId="0" xfId="0" applyFill="1"/>
    <xf numFmtId="0" fontId="7" fillId="10" borderId="0" xfId="0" applyFont="1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3" borderId="11" xfId="0" applyFill="1" applyBorder="1"/>
    <xf numFmtId="0" fontId="12" fillId="0" borderId="1" xfId="0" applyFont="1" applyBorder="1"/>
    <xf numFmtId="3" fontId="0" fillId="0" borderId="0" xfId="0" applyNumberFormat="1" applyAlignment="1">
      <alignment vertical="center"/>
    </xf>
    <xf numFmtId="0" fontId="12" fillId="0" borderId="10" xfId="0" applyFont="1" applyBorder="1"/>
    <xf numFmtId="0" fontId="0" fillId="0" borderId="12" xfId="0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12" fillId="0" borderId="14" xfId="0" applyFont="1" applyBorder="1"/>
    <xf numFmtId="0" fontId="0" fillId="3" borderId="0" xfId="0" applyFill="1"/>
    <xf numFmtId="0" fontId="0" fillId="0" borderId="0" xfId="0" quotePrefix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1" borderId="0" xfId="0" applyFill="1"/>
    <xf numFmtId="169" fontId="0" fillId="0" borderId="0" xfId="0" quotePrefix="1" applyNumberFormat="1"/>
    <xf numFmtId="2" fontId="0" fillId="0" borderId="0" xfId="0" applyNumberFormat="1"/>
    <xf numFmtId="0" fontId="2" fillId="0" borderId="7" xfId="0" applyFont="1" applyBorder="1"/>
    <xf numFmtId="170" fontId="0" fillId="0" borderId="0" xfId="0" applyNumberFormat="1" applyFill="1" applyBorder="1"/>
    <xf numFmtId="167" fontId="0" fillId="0" borderId="0" xfId="0" applyNumberFormat="1" applyAlignment="1">
      <alignment horizontal="center"/>
    </xf>
    <xf numFmtId="0" fontId="13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FORECAST!$B$26:$M$26</c:f>
              <c:numCache>
                <c:formatCode>#.##000.\ "K"</c:formatCode>
                <c:ptCount val="12"/>
                <c:pt idx="0">
                  <c:v>14862</c:v>
                </c:pt>
                <c:pt idx="1">
                  <c:v>14862</c:v>
                </c:pt>
                <c:pt idx="2">
                  <c:v>14862</c:v>
                </c:pt>
                <c:pt idx="3">
                  <c:v>14862</c:v>
                </c:pt>
                <c:pt idx="4">
                  <c:v>14862</c:v>
                </c:pt>
                <c:pt idx="5">
                  <c:v>14862</c:v>
                </c:pt>
                <c:pt idx="6">
                  <c:v>14862</c:v>
                </c:pt>
                <c:pt idx="7">
                  <c:v>14862</c:v>
                </c:pt>
                <c:pt idx="8">
                  <c:v>14862</c:v>
                </c:pt>
                <c:pt idx="9">
                  <c:v>14862</c:v>
                </c:pt>
                <c:pt idx="10">
                  <c:v>14862</c:v>
                </c:pt>
                <c:pt idx="11">
                  <c:v>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E-2848-8799-630A83719B5E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FORECAST!$B$33:$M$33</c:f>
              <c:numCache>
                <c:formatCode>#.##000.\ "K"</c:formatCode>
                <c:ptCount val="12"/>
                <c:pt idx="0">
                  <c:v>17040.769200000002</c:v>
                </c:pt>
                <c:pt idx="1">
                  <c:v>12983.443200000002</c:v>
                </c:pt>
                <c:pt idx="2">
                  <c:v>20773.509120000002</c:v>
                </c:pt>
                <c:pt idx="3">
                  <c:v>18825.99264</c:v>
                </c:pt>
                <c:pt idx="4">
                  <c:v>18339.113519999999</c:v>
                </c:pt>
                <c:pt idx="5">
                  <c:v>16553.890080000001</c:v>
                </c:pt>
                <c:pt idx="6">
                  <c:v>15580.13184</c:v>
                </c:pt>
                <c:pt idx="7">
                  <c:v>11685.09888</c:v>
                </c:pt>
                <c:pt idx="8">
                  <c:v>14930.959680000002</c:v>
                </c:pt>
                <c:pt idx="9">
                  <c:v>19150.578720000001</c:v>
                </c:pt>
                <c:pt idx="10">
                  <c:v>17689.941360000004</c:v>
                </c:pt>
                <c:pt idx="11">
                  <c:v>11198.21976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7E-2848-8799-630A83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7"/>
        <c:axId val="293966959"/>
      </c:lineChart>
      <c:catAx>
        <c:axId val="181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966959"/>
        <c:crosses val="autoZero"/>
        <c:auto val="1"/>
        <c:lblAlgn val="ctr"/>
        <c:lblOffset val="100"/>
        <c:noMultiLvlLbl val="0"/>
      </c:catAx>
      <c:valAx>
        <c:axId val="293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.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219111</xdr:colOff>
      <xdr:row>22</xdr:row>
      <xdr:rowOff>205433</xdr:rowOff>
    </xdr:from>
    <xdr:to>
      <xdr:col>19</xdr:col>
      <xdr:colOff>562429</xdr:colOff>
      <xdr:row>36</xdr:row>
      <xdr:rowOff>17864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62B9-0BAB-CB4E-936A-257201BF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ula Rojas Monjarás" id="{057A9739-CABE-5845-AE14-3241F18C3E3C}" userId="S::0205970@up.edu.mx::d4fe89b7-33ae-4a0c-8563-cf7cb2c5fbd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0:28:53.35" personId="{057A9739-CABE-5845-AE14-3241F18C3E3C}" id="{C60D44C4-591C-7D47-86F1-FC0BF99C067A}">
    <text>CÓDIGO DE PROD. INVENTADO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C60F-D14E-4B4B-9C9A-D1D00DF62A6B}">
  <dimension ref="A2:CF44"/>
  <sheetViews>
    <sheetView showGridLines="0" zoomScale="50" zoomScaleNormal="100" workbookViewId="0">
      <selection activeCell="AV35" sqref="AV35"/>
    </sheetView>
  </sheetViews>
  <sheetFormatPr baseColWidth="10" defaultRowHeight="16"/>
  <cols>
    <col min="1" max="1" width="4.1640625" style="1" customWidth="1"/>
    <col min="2" max="2" width="5.83203125" bestFit="1" customWidth="1"/>
    <col min="3" max="3" width="20.5" customWidth="1"/>
    <col min="4" max="16" width="4" customWidth="1"/>
    <col min="17" max="42" width="4.1640625" customWidth="1"/>
    <col min="43" max="53" width="4.33203125" customWidth="1"/>
    <col min="54" max="61" width="4.1640625" customWidth="1"/>
    <col min="62" max="63" width="5.1640625" customWidth="1"/>
    <col min="64" max="74" width="4.6640625" customWidth="1"/>
    <col min="75" max="77" width="4.5" customWidth="1"/>
    <col min="78" max="78" width="4.6640625" customWidth="1"/>
    <col min="79" max="79" width="4.33203125" customWidth="1"/>
  </cols>
  <sheetData>
    <row r="2" spans="2:8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2:8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2:8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2:8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2:84">
      <c r="B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2:84">
      <c r="B7" s="1"/>
      <c r="N7" s="97"/>
      <c r="O7" t="s">
        <v>164</v>
      </c>
      <c r="AB7" s="111" t="s">
        <v>100</v>
      </c>
      <c r="AC7" s="112"/>
      <c r="AD7" s="113"/>
      <c r="AE7" s="113"/>
      <c r="AF7" s="111" t="s">
        <v>165</v>
      </c>
      <c r="AG7" s="112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2:84">
      <c r="B8" s="1"/>
      <c r="C8" t="s">
        <v>166</v>
      </c>
      <c r="AB8" s="117" t="s">
        <v>167</v>
      </c>
      <c r="AC8" s="118"/>
      <c r="AD8" s="118"/>
      <c r="AE8" s="118"/>
      <c r="AF8" s="118"/>
      <c r="AG8" s="119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2:84">
      <c r="B9" s="1"/>
      <c r="AB9" s="117"/>
      <c r="AC9" s="118"/>
      <c r="AD9" s="118"/>
      <c r="AE9" s="118"/>
      <c r="AF9" s="118"/>
      <c r="AG9" s="119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2:84">
      <c r="B10" s="1"/>
      <c r="AB10" s="111">
        <v>1</v>
      </c>
      <c r="AC10" s="112"/>
      <c r="AD10" s="120"/>
      <c r="AE10" s="120"/>
      <c r="AF10" s="111" t="s">
        <v>102</v>
      </c>
      <c r="AG10" s="112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2:84">
      <c r="B11" s="1"/>
      <c r="V11" s="40"/>
      <c r="AE11" s="4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2:84">
      <c r="B12" s="1"/>
      <c r="Q12" s="45"/>
      <c r="R12" s="47"/>
      <c r="S12" s="44"/>
      <c r="T12" s="44"/>
      <c r="U12" s="44"/>
      <c r="W12" s="44"/>
      <c r="X12" s="44"/>
      <c r="Y12" s="44"/>
      <c r="Z12" s="44"/>
      <c r="AA12" s="44"/>
      <c r="AB12" s="44"/>
      <c r="AC12" s="44"/>
      <c r="AD12" s="44"/>
      <c r="AE12" s="47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2:84">
      <c r="B13" s="1"/>
      <c r="Q13" s="45"/>
      <c r="S13" s="98"/>
      <c r="AE13" s="99"/>
      <c r="AP13" s="4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2:84">
      <c r="B14" s="1"/>
      <c r="Q14" s="43"/>
      <c r="AE14" s="41"/>
      <c r="AP14" s="4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2:84">
      <c r="B15" s="1"/>
      <c r="C15" t="s">
        <v>168</v>
      </c>
      <c r="O15" s="111" t="s">
        <v>100</v>
      </c>
      <c r="P15" s="112"/>
      <c r="Q15" s="121"/>
      <c r="R15" s="121"/>
      <c r="S15" s="111" t="s">
        <v>169</v>
      </c>
      <c r="T15" s="112"/>
      <c r="AB15" s="115" t="s">
        <v>98</v>
      </c>
      <c r="AC15" s="116"/>
      <c r="AD15" s="122" t="s">
        <v>108</v>
      </c>
      <c r="AE15" s="123"/>
      <c r="AF15" s="115" t="s">
        <v>170</v>
      </c>
      <c r="AG15" s="116"/>
      <c r="AN15" s="111" t="s">
        <v>100</v>
      </c>
      <c r="AO15" s="112"/>
      <c r="AP15" s="124"/>
      <c r="AQ15" s="125"/>
      <c r="AR15" s="111" t="s">
        <v>103</v>
      </c>
      <c r="AS15" s="112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2:84">
      <c r="B16" s="1"/>
      <c r="O16" s="126" t="s">
        <v>171</v>
      </c>
      <c r="P16" s="127"/>
      <c r="Q16" s="127"/>
      <c r="R16" s="127"/>
      <c r="S16" s="127"/>
      <c r="T16" s="128"/>
      <c r="AB16" s="129" t="s">
        <v>124</v>
      </c>
      <c r="AC16" s="130"/>
      <c r="AD16" s="130"/>
      <c r="AE16" s="130"/>
      <c r="AF16" s="130"/>
      <c r="AG16" s="131"/>
      <c r="AN16" s="126" t="s">
        <v>172</v>
      </c>
      <c r="AO16" s="127"/>
      <c r="AP16" s="127"/>
      <c r="AQ16" s="127"/>
      <c r="AR16" s="127"/>
      <c r="AS16" s="128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2:84">
      <c r="B17" s="1"/>
      <c r="O17" s="126"/>
      <c r="P17" s="127"/>
      <c r="Q17" s="127"/>
      <c r="R17" s="127"/>
      <c r="S17" s="127"/>
      <c r="T17" s="128"/>
      <c r="AB17" s="129"/>
      <c r="AC17" s="130"/>
      <c r="AD17" s="130"/>
      <c r="AE17" s="130"/>
      <c r="AF17" s="130"/>
      <c r="AG17" s="131"/>
      <c r="AN17" s="126"/>
      <c r="AO17" s="127"/>
      <c r="AP17" s="127"/>
      <c r="AQ17" s="127"/>
      <c r="AR17" s="127"/>
      <c r="AS17" s="128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2:84">
      <c r="B18" s="1"/>
      <c r="O18" s="111">
        <v>1</v>
      </c>
      <c r="P18" s="112"/>
      <c r="Q18" s="120"/>
      <c r="R18" s="120"/>
      <c r="S18" s="111" t="s">
        <v>102</v>
      </c>
      <c r="T18" s="112"/>
      <c r="AB18" s="115">
        <v>1</v>
      </c>
      <c r="AC18" s="116"/>
      <c r="AD18" s="114"/>
      <c r="AE18" s="114"/>
      <c r="AF18" s="115" t="s">
        <v>102</v>
      </c>
      <c r="AG18" s="116"/>
      <c r="AN18" s="111">
        <v>1</v>
      </c>
      <c r="AO18" s="112"/>
      <c r="AP18" s="132"/>
      <c r="AQ18" s="133"/>
      <c r="AR18" s="111" t="s">
        <v>102</v>
      </c>
      <c r="AS18" s="12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2:84">
      <c r="B19" s="1"/>
      <c r="Q19" s="100"/>
      <c r="AQ19" s="101"/>
      <c r="AS19" s="44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2:84">
      <c r="B20" s="1"/>
      <c r="H20" s="101"/>
      <c r="I20" s="44"/>
      <c r="J20" s="44"/>
      <c r="K20" s="44"/>
      <c r="L20" s="44"/>
      <c r="M20" s="44"/>
      <c r="N20" s="100"/>
      <c r="O20" s="44"/>
      <c r="P20" s="44"/>
      <c r="Q20" s="44"/>
      <c r="R20" s="44"/>
      <c r="S20" s="44"/>
      <c r="T20" s="44"/>
      <c r="U20" s="44"/>
      <c r="V20" s="100"/>
      <c r="AM20" s="101"/>
      <c r="AN20" s="44"/>
      <c r="AO20" s="44"/>
      <c r="AP20" s="44"/>
      <c r="AQ20" s="44"/>
      <c r="AR20" s="44"/>
      <c r="AS20" s="44"/>
      <c r="AT20" s="10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2:84">
      <c r="B21" s="1"/>
      <c r="C21" t="s">
        <v>173</v>
      </c>
      <c r="E21" s="115" t="s">
        <v>98</v>
      </c>
      <c r="F21" s="116"/>
      <c r="G21" s="102" t="s">
        <v>108</v>
      </c>
      <c r="H21" s="102"/>
      <c r="I21" s="115" t="s">
        <v>170</v>
      </c>
      <c r="J21" s="116"/>
      <c r="L21" s="115" t="s">
        <v>98</v>
      </c>
      <c r="M21" s="116"/>
      <c r="N21" s="102" t="s">
        <v>108</v>
      </c>
      <c r="O21" s="102"/>
      <c r="P21" s="115" t="s">
        <v>170</v>
      </c>
      <c r="Q21" s="116"/>
      <c r="S21" s="111" t="s">
        <v>100</v>
      </c>
      <c r="T21" s="112"/>
      <c r="U21" s="103"/>
      <c r="V21" s="103"/>
      <c r="W21" s="111" t="s">
        <v>174</v>
      </c>
      <c r="X21" s="112"/>
      <c r="AJ21" s="115" t="s">
        <v>98</v>
      </c>
      <c r="AK21" s="116"/>
      <c r="AL21" s="102"/>
      <c r="AM21" s="102" t="s">
        <v>155</v>
      </c>
      <c r="AN21" s="134" t="s">
        <v>170</v>
      </c>
      <c r="AO21" s="135"/>
      <c r="AQ21" s="115" t="s">
        <v>98</v>
      </c>
      <c r="AR21" s="116"/>
      <c r="AS21" s="78" t="s">
        <v>155</v>
      </c>
      <c r="AT21" s="102"/>
      <c r="AU21" s="134" t="s">
        <v>170</v>
      </c>
      <c r="AV21" s="13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2:84">
      <c r="B22" s="1"/>
      <c r="E22" s="129" t="s">
        <v>175</v>
      </c>
      <c r="F22" s="130"/>
      <c r="G22" s="130"/>
      <c r="H22" s="130"/>
      <c r="I22" s="130"/>
      <c r="J22" s="131"/>
      <c r="L22" s="129" t="s">
        <v>176</v>
      </c>
      <c r="M22" s="130"/>
      <c r="N22" s="130"/>
      <c r="O22" s="130"/>
      <c r="P22" s="130"/>
      <c r="Q22" s="131"/>
      <c r="S22" s="126" t="s">
        <v>177</v>
      </c>
      <c r="T22" s="127"/>
      <c r="U22" s="127"/>
      <c r="V22" s="127"/>
      <c r="W22" s="127"/>
      <c r="X22" s="128"/>
      <c r="AJ22" s="129" t="s">
        <v>176</v>
      </c>
      <c r="AK22" s="130"/>
      <c r="AL22" s="130"/>
      <c r="AM22" s="130"/>
      <c r="AN22" s="130"/>
      <c r="AO22" s="131"/>
      <c r="AQ22" s="129" t="s">
        <v>178</v>
      </c>
      <c r="AR22" s="130"/>
      <c r="AS22" s="130"/>
      <c r="AT22" s="130"/>
      <c r="AU22" s="130"/>
      <c r="AV22" s="13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2:84">
      <c r="B23" s="1"/>
      <c r="E23" s="129"/>
      <c r="F23" s="130"/>
      <c r="G23" s="130"/>
      <c r="H23" s="130"/>
      <c r="I23" s="130"/>
      <c r="J23" s="131"/>
      <c r="L23" s="129"/>
      <c r="M23" s="130"/>
      <c r="N23" s="130"/>
      <c r="O23" s="130"/>
      <c r="P23" s="130"/>
      <c r="Q23" s="131"/>
      <c r="S23" s="126"/>
      <c r="T23" s="127"/>
      <c r="U23" s="127"/>
      <c r="V23" s="127"/>
      <c r="W23" s="127"/>
      <c r="X23" s="128"/>
      <c r="AJ23" s="129"/>
      <c r="AK23" s="130"/>
      <c r="AL23" s="130"/>
      <c r="AM23" s="130"/>
      <c r="AN23" s="130"/>
      <c r="AO23" s="131"/>
      <c r="AQ23" s="129"/>
      <c r="AR23" s="130"/>
      <c r="AS23" s="130"/>
      <c r="AT23" s="130"/>
      <c r="AU23" s="130"/>
      <c r="AV23" s="13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2:84">
      <c r="B24" s="1"/>
      <c r="E24" s="115">
        <v>1</v>
      </c>
      <c r="F24" s="116"/>
      <c r="G24" s="114"/>
      <c r="H24" s="114"/>
      <c r="I24" s="115" t="s">
        <v>102</v>
      </c>
      <c r="J24" s="116"/>
      <c r="L24" s="115">
        <v>1</v>
      </c>
      <c r="M24" s="116"/>
      <c r="N24" s="114"/>
      <c r="O24" s="114"/>
      <c r="P24" s="115" t="s">
        <v>102</v>
      </c>
      <c r="Q24" s="116"/>
      <c r="S24" s="111">
        <v>118.2</v>
      </c>
      <c r="T24" s="112"/>
      <c r="U24" s="132"/>
      <c r="V24" s="133"/>
      <c r="W24" s="111" t="s">
        <v>179</v>
      </c>
      <c r="X24" s="112"/>
      <c r="AJ24" s="115">
        <v>1</v>
      </c>
      <c r="AK24" s="116"/>
      <c r="AL24" s="114"/>
      <c r="AM24" s="114"/>
      <c r="AN24" s="115" t="s">
        <v>102</v>
      </c>
      <c r="AO24" s="116"/>
      <c r="AQ24" s="115">
        <v>1</v>
      </c>
      <c r="AR24" s="116"/>
      <c r="AS24" s="136"/>
      <c r="AT24" s="137"/>
      <c r="AU24" s="115" t="s">
        <v>102</v>
      </c>
      <c r="AV24" s="116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2:84">
      <c r="B25" s="1"/>
      <c r="V25" s="10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2:84">
      <c r="B26" s="1"/>
      <c r="S26" s="101"/>
      <c r="T26" s="44"/>
      <c r="U26" s="44"/>
      <c r="V26" s="44"/>
      <c r="W26" s="44"/>
      <c r="X26" s="44"/>
      <c r="Y26" s="44"/>
      <c r="Z26" s="4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2:84">
      <c r="B27" s="1"/>
      <c r="C27" t="s">
        <v>180</v>
      </c>
      <c r="P27" s="115" t="s">
        <v>98</v>
      </c>
      <c r="Q27" s="116"/>
      <c r="R27" s="122" t="s">
        <v>155</v>
      </c>
      <c r="S27" s="123"/>
      <c r="T27" s="138" t="s">
        <v>181</v>
      </c>
      <c r="U27" s="139"/>
      <c r="W27" s="115" t="s">
        <v>98</v>
      </c>
      <c r="X27" s="116"/>
      <c r="Y27" s="122" t="s">
        <v>160</v>
      </c>
      <c r="Z27" s="123"/>
      <c r="AA27" s="138" t="s">
        <v>182</v>
      </c>
      <c r="AB27" s="139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2:84">
      <c r="B28" s="1"/>
      <c r="P28" s="129" t="s">
        <v>183</v>
      </c>
      <c r="Q28" s="130"/>
      <c r="R28" s="130"/>
      <c r="S28" s="130"/>
      <c r="T28" s="130"/>
      <c r="U28" s="131"/>
      <c r="W28" s="129" t="s">
        <v>184</v>
      </c>
      <c r="X28" s="130"/>
      <c r="Y28" s="130"/>
      <c r="Z28" s="130"/>
      <c r="AA28" s="130"/>
      <c r="AB28" s="13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2:84">
      <c r="B29" s="1"/>
      <c r="P29" s="129"/>
      <c r="Q29" s="130"/>
      <c r="R29" s="130"/>
      <c r="S29" s="130"/>
      <c r="T29" s="130"/>
      <c r="U29" s="131"/>
      <c r="W29" s="129"/>
      <c r="X29" s="130"/>
      <c r="Y29" s="130"/>
      <c r="Z29" s="130"/>
      <c r="AA29" s="130"/>
      <c r="AB29" s="13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2:84">
      <c r="B30" s="1"/>
      <c r="P30" s="115">
        <v>118.2</v>
      </c>
      <c r="Q30" s="116"/>
      <c r="R30" s="114"/>
      <c r="S30" s="114"/>
      <c r="T30" s="115" t="s">
        <v>179</v>
      </c>
      <c r="U30" s="116"/>
      <c r="W30" s="115">
        <v>0.25</v>
      </c>
      <c r="X30" s="116"/>
      <c r="Y30" s="114"/>
      <c r="Z30" s="114"/>
      <c r="AA30" s="115" t="s">
        <v>179</v>
      </c>
      <c r="AB30" s="11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2:84">
      <c r="B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2:84">
      <c r="B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2:84">
      <c r="B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2:84">
      <c r="B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2:8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2:8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2:8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2:8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2:8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2:8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2:8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8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8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8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</sheetData>
  <mergeCells count="72">
    <mergeCell ref="P28:U29"/>
    <mergeCell ref="W28:AB29"/>
    <mergeCell ref="P30:Q30"/>
    <mergeCell ref="T30:U30"/>
    <mergeCell ref="W30:X30"/>
    <mergeCell ref="Y30:Z30"/>
    <mergeCell ref="AA30:AB30"/>
    <mergeCell ref="R30:S30"/>
    <mergeCell ref="AN24:AO24"/>
    <mergeCell ref="AQ24:AR24"/>
    <mergeCell ref="AS24:AT24"/>
    <mergeCell ref="AU24:AV24"/>
    <mergeCell ref="P27:Q27"/>
    <mergeCell ref="T27:U27"/>
    <mergeCell ref="W27:X27"/>
    <mergeCell ref="Y27:Z27"/>
    <mergeCell ref="AA27:AB27"/>
    <mergeCell ref="P24:Q24"/>
    <mergeCell ref="S24:T24"/>
    <mergeCell ref="U24:V24"/>
    <mergeCell ref="W24:X24"/>
    <mergeCell ref="AJ24:AK24"/>
    <mergeCell ref="R27:S27"/>
    <mergeCell ref="AU21:AV21"/>
    <mergeCell ref="E22:J23"/>
    <mergeCell ref="L22:Q23"/>
    <mergeCell ref="S22:X23"/>
    <mergeCell ref="AJ22:AO23"/>
    <mergeCell ref="AQ22:AV23"/>
    <mergeCell ref="L21:M21"/>
    <mergeCell ref="AN18:AO18"/>
    <mergeCell ref="AP18:AQ18"/>
    <mergeCell ref="AR18:AS18"/>
    <mergeCell ref="E21:F21"/>
    <mergeCell ref="I21:J21"/>
    <mergeCell ref="P21:Q21"/>
    <mergeCell ref="S21:T21"/>
    <mergeCell ref="W21:X21"/>
    <mergeCell ref="AJ21:AK21"/>
    <mergeCell ref="AN21:AO21"/>
    <mergeCell ref="AQ21:AR21"/>
    <mergeCell ref="O18:P18"/>
    <mergeCell ref="Q18:R18"/>
    <mergeCell ref="S18:T18"/>
    <mergeCell ref="AB18:AC18"/>
    <mergeCell ref="AP15:AQ15"/>
    <mergeCell ref="AR15:AS15"/>
    <mergeCell ref="O16:T17"/>
    <mergeCell ref="AB16:AG17"/>
    <mergeCell ref="AN16:AS17"/>
    <mergeCell ref="AN15:AO15"/>
    <mergeCell ref="E24:F24"/>
    <mergeCell ref="G24:H24"/>
    <mergeCell ref="I24:J24"/>
    <mergeCell ref="L24:M24"/>
    <mergeCell ref="AB8:AG9"/>
    <mergeCell ref="AB10:AC10"/>
    <mergeCell ref="AD10:AE10"/>
    <mergeCell ref="AF10:AG10"/>
    <mergeCell ref="O15:P15"/>
    <mergeCell ref="Q15:R15"/>
    <mergeCell ref="S15:T15"/>
    <mergeCell ref="AB15:AC15"/>
    <mergeCell ref="AD15:AE15"/>
    <mergeCell ref="AF15:AG15"/>
    <mergeCell ref="AD18:AE18"/>
    <mergeCell ref="AF18:AG18"/>
    <mergeCell ref="AB7:AC7"/>
    <mergeCell ref="AD7:AE7"/>
    <mergeCell ref="AF7:AG7"/>
    <mergeCell ref="N24:O24"/>
    <mergeCell ref="AL24:AM24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FAF-0C69-864F-8BB4-300CA39F815F}">
  <dimension ref="A1:L29"/>
  <sheetViews>
    <sheetView topLeftCell="B1" workbookViewId="0">
      <selection activeCell="I15" sqref="I15"/>
    </sheetView>
  </sheetViews>
  <sheetFormatPr baseColWidth="10" defaultRowHeight="16"/>
  <cols>
    <col min="2" max="2" width="5.6640625" customWidth="1"/>
    <col min="3" max="3" width="24" customWidth="1"/>
    <col min="4" max="4" width="7.6640625" customWidth="1"/>
    <col min="5" max="5" width="17.1640625" bestFit="1" customWidth="1"/>
    <col min="6" max="6" width="7.1640625" customWidth="1"/>
    <col min="7" max="7" width="8" customWidth="1"/>
  </cols>
  <sheetData>
    <row r="1" spans="1:12" s="1" customFormat="1">
      <c r="A1" s="49"/>
      <c r="B1"/>
      <c r="C1"/>
      <c r="D1"/>
      <c r="E1"/>
      <c r="F1"/>
      <c r="G1"/>
      <c r="H1"/>
      <c r="I1"/>
      <c r="J1"/>
      <c r="K1"/>
      <c r="L1"/>
    </row>
    <row r="2" spans="1:12" s="1" customFormat="1">
      <c r="A2" s="50"/>
      <c r="B2"/>
      <c r="C2" s="104" t="s">
        <v>104</v>
      </c>
      <c r="D2" s="104" t="s">
        <v>185</v>
      </c>
      <c r="E2" s="104" t="s">
        <v>105</v>
      </c>
      <c r="F2" s="104" t="s">
        <v>106</v>
      </c>
      <c r="G2" s="104" t="s">
        <v>96</v>
      </c>
      <c r="H2" s="104" t="s">
        <v>101</v>
      </c>
      <c r="I2" s="104" t="s">
        <v>99</v>
      </c>
      <c r="J2" s="104" t="s">
        <v>95</v>
      </c>
      <c r="K2"/>
      <c r="L2"/>
    </row>
    <row r="3" spans="1:12" s="1" customFormat="1">
      <c r="A3" s="50"/>
      <c r="B3"/>
      <c r="C3" s="105" t="s">
        <v>107</v>
      </c>
      <c r="D3"/>
      <c r="E3" t="s">
        <v>122</v>
      </c>
      <c r="F3" t="s">
        <v>100</v>
      </c>
      <c r="G3">
        <v>1</v>
      </c>
      <c r="H3" t="s">
        <v>102</v>
      </c>
      <c r="I3" t="s">
        <v>108</v>
      </c>
      <c r="J3" t="s">
        <v>123</v>
      </c>
      <c r="K3"/>
      <c r="L3"/>
    </row>
    <row r="4" spans="1:12" s="1" customFormat="1">
      <c r="A4" s="50"/>
      <c r="B4"/>
      <c r="C4" s="98" t="s">
        <v>109</v>
      </c>
      <c r="D4"/>
      <c r="E4" t="s">
        <v>186</v>
      </c>
      <c r="F4" t="s">
        <v>98</v>
      </c>
      <c r="G4">
        <v>1</v>
      </c>
      <c r="H4" t="s">
        <v>102</v>
      </c>
      <c r="I4" t="s">
        <v>108</v>
      </c>
      <c r="J4" t="s">
        <v>125</v>
      </c>
      <c r="K4"/>
      <c r="L4"/>
    </row>
    <row r="5" spans="1:12" s="1" customFormat="1">
      <c r="A5" s="50"/>
      <c r="B5"/>
      <c r="C5" s="98" t="s">
        <v>109</v>
      </c>
      <c r="D5"/>
      <c r="E5" t="s">
        <v>126</v>
      </c>
      <c r="F5" t="s">
        <v>100</v>
      </c>
      <c r="G5">
        <v>1</v>
      </c>
      <c r="H5" t="s">
        <v>102</v>
      </c>
      <c r="I5" t="s">
        <v>108</v>
      </c>
      <c r="J5" t="s">
        <v>127</v>
      </c>
      <c r="K5"/>
      <c r="L5"/>
    </row>
    <row r="6" spans="1:12" s="1" customFormat="1">
      <c r="A6" s="50"/>
      <c r="B6"/>
      <c r="C6" s="98" t="s">
        <v>110</v>
      </c>
      <c r="D6"/>
      <c r="E6" t="s">
        <v>187</v>
      </c>
      <c r="F6" t="s">
        <v>98</v>
      </c>
      <c r="G6">
        <v>1</v>
      </c>
      <c r="H6" t="s">
        <v>102</v>
      </c>
      <c r="I6" t="s">
        <v>108</v>
      </c>
      <c r="J6" t="s">
        <v>125</v>
      </c>
      <c r="K6"/>
      <c r="L6"/>
    </row>
    <row r="7" spans="1:12" s="1" customFormat="1">
      <c r="A7" s="50"/>
      <c r="B7"/>
      <c r="C7" s="98" t="s">
        <v>110</v>
      </c>
      <c r="D7"/>
      <c r="E7" t="s">
        <v>137</v>
      </c>
      <c r="F7" t="s">
        <v>98</v>
      </c>
      <c r="G7">
        <v>1</v>
      </c>
      <c r="H7" t="s">
        <v>102</v>
      </c>
      <c r="I7" t="s">
        <v>108</v>
      </c>
      <c r="J7" t="s">
        <v>125</v>
      </c>
      <c r="K7"/>
      <c r="L7"/>
    </row>
    <row r="8" spans="1:12" s="1" customFormat="1">
      <c r="A8" s="50"/>
      <c r="B8"/>
      <c r="C8" s="98" t="s">
        <v>110</v>
      </c>
      <c r="D8"/>
      <c r="E8" t="s">
        <v>188</v>
      </c>
      <c r="F8" t="s">
        <v>100</v>
      </c>
      <c r="G8">
        <v>118.2</v>
      </c>
      <c r="H8" t="s">
        <v>179</v>
      </c>
      <c r="I8" t="s">
        <v>108</v>
      </c>
      <c r="J8" t="s">
        <v>141</v>
      </c>
      <c r="K8"/>
      <c r="L8"/>
    </row>
    <row r="9" spans="1:12" s="1" customFormat="1">
      <c r="A9" s="50"/>
      <c r="B9"/>
      <c r="C9" s="98" t="s">
        <v>111</v>
      </c>
      <c r="D9"/>
      <c r="E9" t="s">
        <v>152</v>
      </c>
      <c r="F9" t="s">
        <v>98</v>
      </c>
      <c r="G9">
        <f>118.2-0.25</f>
        <v>117.95</v>
      </c>
      <c r="H9" t="s">
        <v>179</v>
      </c>
      <c r="I9" t="s">
        <v>155</v>
      </c>
      <c r="J9" t="s">
        <v>192</v>
      </c>
      <c r="K9"/>
      <c r="L9"/>
    </row>
    <row r="10" spans="1:12" s="1" customFormat="1">
      <c r="A10" s="50"/>
      <c r="B10"/>
      <c r="C10" s="98" t="s">
        <v>111</v>
      </c>
      <c r="D10"/>
      <c r="E10" t="s">
        <v>189</v>
      </c>
      <c r="F10" t="s">
        <v>98</v>
      </c>
      <c r="G10">
        <v>0.25</v>
      </c>
      <c r="H10" t="s">
        <v>179</v>
      </c>
      <c r="I10" t="s">
        <v>160</v>
      </c>
      <c r="J10" t="s">
        <v>193</v>
      </c>
      <c r="K10"/>
      <c r="L10"/>
    </row>
    <row r="11" spans="1:12" s="1" customFormat="1">
      <c r="A11" s="50"/>
      <c r="B11"/>
      <c r="C11" s="98" t="s">
        <v>109</v>
      </c>
      <c r="D11"/>
      <c r="E11" t="s">
        <v>190</v>
      </c>
      <c r="F11" t="s">
        <v>100</v>
      </c>
      <c r="G11">
        <v>1</v>
      </c>
      <c r="H11" t="s">
        <v>102</v>
      </c>
      <c r="I11" t="s">
        <v>108</v>
      </c>
      <c r="J11" t="s">
        <v>191</v>
      </c>
      <c r="K11"/>
      <c r="L11"/>
    </row>
    <row r="12" spans="1:12" s="1" customFormat="1">
      <c r="A12" s="50"/>
      <c r="B12"/>
      <c r="C12" s="98" t="s">
        <v>110</v>
      </c>
      <c r="D12"/>
      <c r="E12" t="s">
        <v>137</v>
      </c>
      <c r="F12" t="s">
        <v>98</v>
      </c>
      <c r="G12">
        <v>1</v>
      </c>
      <c r="H12" t="s">
        <v>102</v>
      </c>
      <c r="I12" s="78" t="s">
        <v>155</v>
      </c>
      <c r="J12" s="106" t="s">
        <v>125</v>
      </c>
      <c r="K12"/>
      <c r="L12"/>
    </row>
    <row r="13" spans="1:12" s="1" customFormat="1">
      <c r="A13" s="50"/>
      <c r="B13"/>
      <c r="C13" s="98" t="s">
        <v>110</v>
      </c>
      <c r="D13"/>
      <c r="E13" t="s">
        <v>162</v>
      </c>
      <c r="F13" t="s">
        <v>98</v>
      </c>
      <c r="G13">
        <v>1</v>
      </c>
      <c r="H13" t="s">
        <v>102</v>
      </c>
      <c r="I13" s="78" t="s">
        <v>155</v>
      </c>
      <c r="J13" s="106" t="s">
        <v>125</v>
      </c>
      <c r="K13"/>
      <c r="L13"/>
    </row>
    <row r="14" spans="1:12" s="1" customFormat="1">
      <c r="A14" s="50"/>
      <c r="B14"/>
      <c r="C14"/>
      <c r="D14"/>
      <c r="E14"/>
      <c r="F14"/>
      <c r="G14"/>
      <c r="H14"/>
      <c r="I14"/>
      <c r="J14"/>
      <c r="K14"/>
      <c r="L14"/>
    </row>
    <row r="15" spans="1:12" s="1" customFormat="1">
      <c r="A15" s="50"/>
      <c r="B15"/>
      <c r="C15"/>
      <c r="D15"/>
      <c r="E15"/>
      <c r="F15"/>
      <c r="G15"/>
      <c r="H15"/>
      <c r="I15"/>
      <c r="J15"/>
      <c r="K15"/>
      <c r="L15"/>
    </row>
    <row r="16" spans="1:12" s="1" customFormat="1">
      <c r="A16" s="50"/>
      <c r="C16" s="42"/>
    </row>
    <row r="17" spans="1:3" s="1" customFormat="1">
      <c r="A17" s="50"/>
      <c r="C17" s="42"/>
    </row>
    <row r="18" spans="1:3" s="1" customFormat="1">
      <c r="A18" s="50"/>
      <c r="C18" s="42"/>
    </row>
    <row r="19" spans="1:3" s="1" customFormat="1">
      <c r="A19" s="50"/>
      <c r="C19" s="42"/>
    </row>
    <row r="20" spans="1:3" s="1" customFormat="1">
      <c r="C20" s="42"/>
    </row>
    <row r="21" spans="1:3" s="1" customFormat="1">
      <c r="C21" s="42"/>
    </row>
    <row r="22" spans="1:3" s="1" customFormat="1">
      <c r="C22" s="42"/>
    </row>
    <row r="23" spans="1:3" s="1" customFormat="1">
      <c r="C23" s="42"/>
    </row>
    <row r="24" spans="1:3" s="1" customFormat="1">
      <c r="C24" s="42"/>
    </row>
    <row r="25" spans="1:3">
      <c r="C25" s="42"/>
    </row>
    <row r="26" spans="1:3">
      <c r="C26" s="42"/>
    </row>
    <row r="27" spans="1:3">
      <c r="C27" s="42"/>
    </row>
    <row r="28" spans="1:3">
      <c r="C28" s="42"/>
    </row>
    <row r="29" spans="1:3">
      <c r="C29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8D91-3475-BD41-9822-237CA6D22DD2}">
  <dimension ref="A1:Y34"/>
  <sheetViews>
    <sheetView zoomScale="91" workbookViewId="0">
      <selection activeCell="I18" sqref="I18"/>
    </sheetView>
  </sheetViews>
  <sheetFormatPr baseColWidth="10" defaultRowHeight="16"/>
  <cols>
    <col min="1" max="2" width="12.33203125" bestFit="1" customWidth="1"/>
    <col min="3" max="3" width="13.1640625" bestFit="1" customWidth="1"/>
    <col min="4" max="4" width="12.6640625" bestFit="1" customWidth="1"/>
    <col min="6" max="6" width="12.6640625" bestFit="1" customWidth="1"/>
    <col min="15" max="15" width="12.33203125" bestFit="1" customWidth="1"/>
  </cols>
  <sheetData>
    <row r="1" spans="1:7">
      <c r="D1" s="7"/>
    </row>
    <row r="2" spans="1:7">
      <c r="A2" s="2" t="s">
        <v>0</v>
      </c>
      <c r="B2" s="2" t="s">
        <v>2</v>
      </c>
      <c r="C2" s="2" t="s">
        <v>1</v>
      </c>
      <c r="D2" s="8" t="s">
        <v>4</v>
      </c>
      <c r="E2" s="8" t="s">
        <v>5</v>
      </c>
      <c r="F2" s="8" t="s">
        <v>19</v>
      </c>
    </row>
    <row r="3" spans="1:7">
      <c r="A3" s="5">
        <v>2021</v>
      </c>
      <c r="B3" s="4">
        <f>B4*(1+C3)</f>
        <v>9737260.4918370768</v>
      </c>
      <c r="C3" s="72">
        <f>(28%*15%)+5%</f>
        <v>9.1999999999999998E-2</v>
      </c>
      <c r="D3" s="9">
        <f>ROUNDUP(E3*B3,0)</f>
        <v>194746</v>
      </c>
      <c r="E3" s="3">
        <v>0.02</v>
      </c>
      <c r="G3" s="88">
        <f>C3/100</f>
        <v>9.2000000000000003E-4</v>
      </c>
    </row>
    <row r="4" spans="1:7">
      <c r="A4" s="13">
        <v>2020</v>
      </c>
      <c r="B4" s="4">
        <f>B5*(1+C4)</f>
        <v>8916905.212305015</v>
      </c>
      <c r="C4" s="22">
        <f>(28%*15%)+C5</f>
        <v>0.11387520921202385</v>
      </c>
      <c r="D4" s="10">
        <f>ROUNDUP(E4*B4,0)</f>
        <v>178339</v>
      </c>
      <c r="E4" s="11">
        <v>0.02</v>
      </c>
      <c r="F4" s="73">
        <f>ROUNDUP(D4/12,0)</f>
        <v>14862</v>
      </c>
      <c r="G4">
        <f>D4/12</f>
        <v>14861.583333333334</v>
      </c>
    </row>
    <row r="5" spans="1:7">
      <c r="A5" s="1">
        <v>2019</v>
      </c>
      <c r="B5" s="4">
        <v>8005300</v>
      </c>
      <c r="C5" s="22">
        <f>(B5/B6)-1</f>
        <v>7.1875209212023838E-2</v>
      </c>
      <c r="D5" s="4">
        <f>ROUNDUP(E5*B5,0)</f>
        <v>80053</v>
      </c>
      <c r="E5" s="3">
        <v>0.01</v>
      </c>
      <c r="F5" s="12"/>
    </row>
    <row r="6" spans="1:7">
      <c r="A6" s="1">
        <v>2018</v>
      </c>
      <c r="B6" s="4">
        <v>7468500</v>
      </c>
      <c r="C6" s="22">
        <f>(B6/B7)-1</f>
        <v>6.9893705412142237E-2</v>
      </c>
      <c r="D6" s="4">
        <f>ROUNDUP(E6*B6,0)</f>
        <v>74685</v>
      </c>
      <c r="E6" s="3">
        <v>0.01</v>
      </c>
      <c r="F6" s="12"/>
    </row>
    <row r="7" spans="1:7">
      <c r="A7" s="1">
        <v>2017</v>
      </c>
      <c r="B7" s="4">
        <v>6980600</v>
      </c>
      <c r="C7" s="22">
        <f>(B7/B8)-1</f>
        <v>6.9971337042657122E-2</v>
      </c>
      <c r="D7" s="4">
        <v>70000</v>
      </c>
      <c r="E7" s="3">
        <v>0.01</v>
      </c>
      <c r="F7" s="12"/>
    </row>
    <row r="8" spans="1:7">
      <c r="A8" s="1">
        <v>2016</v>
      </c>
      <c r="B8" s="4">
        <v>6524100</v>
      </c>
      <c r="C8" s="1"/>
      <c r="D8" s="4"/>
    </row>
    <row r="9" spans="1:7">
      <c r="D9" s="7"/>
    </row>
    <row r="11" spans="1:7">
      <c r="A11" s="19" t="s">
        <v>26</v>
      </c>
      <c r="B11" t="s">
        <v>27</v>
      </c>
    </row>
    <row r="12" spans="1:7">
      <c r="A12" s="118" t="s">
        <v>20</v>
      </c>
      <c r="B12" t="s">
        <v>28</v>
      </c>
    </row>
    <row r="13" spans="1:7">
      <c r="A13" s="118"/>
      <c r="B13" t="s">
        <v>29</v>
      </c>
    </row>
    <row r="14" spans="1:7">
      <c r="A14" s="14"/>
    </row>
    <row r="15" spans="1:7">
      <c r="A15" s="14"/>
    </row>
    <row r="16" spans="1:7">
      <c r="A16" s="14"/>
    </row>
    <row r="17" spans="1:25">
      <c r="A17" s="14"/>
    </row>
    <row r="18" spans="1:25">
      <c r="A18" s="14"/>
    </row>
    <row r="19" spans="1:25">
      <c r="A19" s="14"/>
    </row>
    <row r="20" spans="1:25">
      <c r="A20" s="14"/>
    </row>
    <row r="21" spans="1:25">
      <c r="A21" s="14"/>
    </row>
    <row r="22" spans="1:25">
      <c r="A22" s="14"/>
    </row>
    <row r="23" spans="1:25">
      <c r="A23" s="14"/>
    </row>
    <row r="24" spans="1:25">
      <c r="A24" s="17">
        <v>2021</v>
      </c>
    </row>
    <row r="25" spans="1:25">
      <c r="A25" s="2"/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2" t="s">
        <v>13</v>
      </c>
      <c r="J25" s="2" t="s">
        <v>14</v>
      </c>
      <c r="K25" s="2" t="s">
        <v>15</v>
      </c>
      <c r="L25" s="2" t="s">
        <v>16</v>
      </c>
      <c r="M25" s="2" t="s">
        <v>17</v>
      </c>
      <c r="N25" s="2" t="s">
        <v>3</v>
      </c>
    </row>
    <row r="26" spans="1:25">
      <c r="A26" s="15" t="s">
        <v>18</v>
      </c>
      <c r="B26" s="74">
        <f>$F$4</f>
        <v>14862</v>
      </c>
      <c r="C26" s="74">
        <f t="shared" ref="C26:M26" si="0">$F$4</f>
        <v>14862</v>
      </c>
      <c r="D26" s="74">
        <f t="shared" si="0"/>
        <v>14862</v>
      </c>
      <c r="E26" s="74">
        <f t="shared" si="0"/>
        <v>14862</v>
      </c>
      <c r="F26" s="74">
        <f t="shared" si="0"/>
        <v>14862</v>
      </c>
      <c r="G26" s="74">
        <f t="shared" si="0"/>
        <v>14862</v>
      </c>
      <c r="H26" s="74">
        <f t="shared" si="0"/>
        <v>14862</v>
      </c>
      <c r="I26" s="74">
        <f t="shared" si="0"/>
        <v>14862</v>
      </c>
      <c r="J26" s="74">
        <f t="shared" si="0"/>
        <v>14862</v>
      </c>
      <c r="K26" s="74">
        <f t="shared" si="0"/>
        <v>14862</v>
      </c>
      <c r="L26" s="74">
        <f t="shared" si="0"/>
        <v>14862</v>
      </c>
      <c r="M26" s="74">
        <f t="shared" si="0"/>
        <v>14862</v>
      </c>
      <c r="N26" s="74">
        <f>SUM(B26:M26)</f>
        <v>178344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spans="1:25" s="14" customFormat="1">
      <c r="A27" s="20" t="s">
        <v>20</v>
      </c>
      <c r="B27" s="1">
        <v>1.05</v>
      </c>
      <c r="C27" s="1">
        <v>0.8</v>
      </c>
      <c r="D27" s="1">
        <v>1.28</v>
      </c>
      <c r="E27" s="1">
        <v>1.1599999999999999</v>
      </c>
      <c r="F27" s="1">
        <v>1.1299999999999999</v>
      </c>
      <c r="G27" s="1">
        <v>1.02</v>
      </c>
      <c r="H27" s="1">
        <v>0.96</v>
      </c>
      <c r="I27" s="1">
        <v>0.72</v>
      </c>
      <c r="J27" s="1">
        <v>0.92</v>
      </c>
      <c r="K27" s="1">
        <v>1.18</v>
      </c>
      <c r="L27" s="1">
        <v>1.0900000000000001</v>
      </c>
      <c r="M27" s="1">
        <v>0.69</v>
      </c>
      <c r="N27" s="77">
        <f>AVERAGE(B27:M27)</f>
        <v>0.99999999999999989</v>
      </c>
    </row>
    <row r="28" spans="1:25">
      <c r="A28" s="18" t="s">
        <v>21</v>
      </c>
      <c r="B28" s="1">
        <v>1.0920000000000001</v>
      </c>
      <c r="C28" s="1">
        <v>1.0920000000000001</v>
      </c>
      <c r="D28" s="1">
        <v>1.0920000000000001</v>
      </c>
      <c r="E28" s="1">
        <v>1.0920000000000001</v>
      </c>
      <c r="F28" s="1">
        <v>1.0920000000000001</v>
      </c>
      <c r="G28" s="1">
        <v>1.0920000000000001</v>
      </c>
      <c r="H28" s="1">
        <v>1.0920000000000001</v>
      </c>
      <c r="I28" s="1">
        <v>1.0920000000000001</v>
      </c>
      <c r="J28" s="1">
        <v>1.0920000000000001</v>
      </c>
      <c r="K28" s="1">
        <v>1.0920000000000001</v>
      </c>
      <c r="L28" s="1">
        <v>1.0920000000000001</v>
      </c>
      <c r="M28" s="1">
        <v>1.0920000000000001</v>
      </c>
    </row>
    <row r="29" spans="1:25">
      <c r="A29" s="16" t="s">
        <v>22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25">
      <c r="A30" s="16" t="s">
        <v>23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25">
      <c r="A31" s="16" t="s">
        <v>24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3" spans="1:15" s="1" customFormat="1">
      <c r="A33" s="17" t="s">
        <v>25</v>
      </c>
      <c r="B33" s="74">
        <f>(B26*B27*B28*B29*B30)+B31</f>
        <v>17040.769200000002</v>
      </c>
      <c r="C33" s="74">
        <f t="shared" ref="C33:L33" si="1">(C26*C27*C28*C29*C30)+C31</f>
        <v>12983.443200000002</v>
      </c>
      <c r="D33" s="74">
        <f t="shared" si="1"/>
        <v>20773.509120000002</v>
      </c>
      <c r="E33" s="74">
        <f t="shared" si="1"/>
        <v>18825.99264</v>
      </c>
      <c r="F33" s="74">
        <f t="shared" si="1"/>
        <v>18339.113519999999</v>
      </c>
      <c r="G33" s="74">
        <f t="shared" si="1"/>
        <v>16553.890080000001</v>
      </c>
      <c r="H33" s="74">
        <f t="shared" si="1"/>
        <v>15580.13184</v>
      </c>
      <c r="I33" s="74">
        <f t="shared" si="1"/>
        <v>11685.09888</v>
      </c>
      <c r="J33" s="74">
        <f t="shared" si="1"/>
        <v>14930.959680000002</v>
      </c>
      <c r="K33" s="74">
        <f t="shared" si="1"/>
        <v>19150.578720000001</v>
      </c>
      <c r="L33" s="74">
        <f t="shared" si="1"/>
        <v>17689.941360000004</v>
      </c>
      <c r="M33" s="74">
        <f>(M26*M27*M28*M29*M30)+M31</f>
        <v>11198.21976</v>
      </c>
      <c r="N33" s="75">
        <f>SUM(B33:M33)</f>
        <v>194751.64799999999</v>
      </c>
      <c r="O33" s="21"/>
    </row>
    <row r="34" spans="1:15">
      <c r="N34" s="6">
        <f>(N33/N26)-1</f>
        <v>9.199999999999986E-2</v>
      </c>
    </row>
  </sheetData>
  <mergeCells count="1"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901-DEFC-CB43-AAB4-B8C124570C28}">
  <dimension ref="A2:DC94"/>
  <sheetViews>
    <sheetView tabSelected="1" topLeftCell="A34" zoomScale="75" zoomScaleNormal="70" workbookViewId="0">
      <selection activeCell="L33" sqref="L33"/>
    </sheetView>
  </sheetViews>
  <sheetFormatPr baseColWidth="10" defaultRowHeight="16"/>
  <cols>
    <col min="1" max="1" width="3.1640625" bestFit="1" customWidth="1"/>
    <col min="2" max="2" width="10.1640625" customWidth="1"/>
    <col min="3" max="3" width="39.1640625" customWidth="1"/>
    <col min="4" max="5" width="6.5" customWidth="1"/>
    <col min="6" max="6" width="9.5" bestFit="1" customWidth="1"/>
    <col min="7" max="13" width="14" customWidth="1"/>
    <col min="14" max="16" width="12" customWidth="1"/>
    <col min="17" max="18" width="13.1640625" customWidth="1"/>
    <col min="19" max="22" width="13.33203125" customWidth="1"/>
    <col min="23" max="26" width="11.5" bestFit="1" customWidth="1"/>
    <col min="27" max="71" width="12.6640625" bestFit="1" customWidth="1"/>
    <col min="72" max="72" width="11.5" bestFit="1" customWidth="1"/>
    <col min="73" max="77" width="12.6640625" bestFit="1" customWidth="1"/>
    <col min="78" max="107" width="10.83203125" style="7"/>
  </cols>
  <sheetData>
    <row r="2" spans="1:107" s="8" customFormat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8" t="s">
        <v>6</v>
      </c>
      <c r="V2" s="76">
        <f>FORECAST!B33</f>
        <v>17040.769200000002</v>
      </c>
      <c r="Z2" s="8" t="s">
        <v>7</v>
      </c>
      <c r="AA2" s="76">
        <f>FORECAST!C33</f>
        <v>12983.443200000002</v>
      </c>
      <c r="AD2" s="8" t="s">
        <v>8</v>
      </c>
      <c r="AE2" s="76">
        <f>FORECAST!D33</f>
        <v>20773.509120000002</v>
      </c>
      <c r="AH2" s="8" t="s">
        <v>9</v>
      </c>
      <c r="AI2" s="76">
        <f>FORECAST!E33</f>
        <v>18825.99264</v>
      </c>
      <c r="AL2" s="8" t="s">
        <v>10</v>
      </c>
      <c r="AM2" s="76">
        <f>FORECAST!F33</f>
        <v>18339.113519999999</v>
      </c>
      <c r="AQ2" s="8" t="s">
        <v>11</v>
      </c>
      <c r="AR2" s="76">
        <f>FORECAST!G33</f>
        <v>16553.890080000001</v>
      </c>
      <c r="AU2" s="8" t="s">
        <v>82</v>
      </c>
      <c r="AV2" s="76">
        <f>FORECAST!H33</f>
        <v>15580.13184</v>
      </c>
      <c r="AY2" s="8" t="s">
        <v>13</v>
      </c>
      <c r="AZ2" s="76">
        <f>FORECAST!I33</f>
        <v>11685.09888</v>
      </c>
      <c r="BD2" s="8" t="s">
        <v>14</v>
      </c>
      <c r="BE2" s="76">
        <f>FORECAST!J33</f>
        <v>14930.959680000002</v>
      </c>
      <c r="BH2" s="8" t="s">
        <v>15</v>
      </c>
      <c r="BI2" s="76">
        <f>FORECAST!K33</f>
        <v>19150.578720000001</v>
      </c>
      <c r="BM2" s="8" t="s">
        <v>16</v>
      </c>
      <c r="BN2" s="76">
        <f>FORECAST!L33</f>
        <v>17689.941360000004</v>
      </c>
      <c r="BQ2" s="8" t="s">
        <v>17</v>
      </c>
      <c r="BR2" s="76">
        <f>FORECAST!M33</f>
        <v>11198.21976</v>
      </c>
      <c r="BU2" s="8" t="s">
        <v>90</v>
      </c>
      <c r="BV2" s="31" t="s">
        <v>91</v>
      </c>
    </row>
    <row r="3" spans="1:107" s="52" customFormat="1">
      <c r="C3" s="140">
        <v>2021</v>
      </c>
      <c r="D3" s="60"/>
      <c r="E3" s="60"/>
      <c r="F3" s="60"/>
      <c r="G3" s="60" t="s">
        <v>68</v>
      </c>
      <c r="H3" s="60" t="s">
        <v>69</v>
      </c>
      <c r="I3" s="60" t="s">
        <v>70</v>
      </c>
      <c r="J3" s="60" t="s">
        <v>71</v>
      </c>
      <c r="K3" s="60" t="s">
        <v>72</v>
      </c>
      <c r="L3" s="60" t="s">
        <v>73</v>
      </c>
      <c r="M3" s="60" t="s">
        <v>74</v>
      </c>
      <c r="N3" s="65" t="s">
        <v>75</v>
      </c>
      <c r="O3" s="65" t="s">
        <v>76</v>
      </c>
      <c r="P3" s="65" t="s">
        <v>77</v>
      </c>
      <c r="Q3" s="65" t="s">
        <v>78</v>
      </c>
      <c r="R3" s="65" t="s">
        <v>79</v>
      </c>
      <c r="S3" s="65" t="s">
        <v>80</v>
      </c>
      <c r="T3" s="65" t="s">
        <v>81</v>
      </c>
      <c r="U3" s="62" t="s">
        <v>30</v>
      </c>
      <c r="V3" s="62" t="s">
        <v>31</v>
      </c>
      <c r="W3" s="62" t="s">
        <v>32</v>
      </c>
      <c r="X3" s="62" t="s">
        <v>33</v>
      </c>
      <c r="Y3" s="62" t="s">
        <v>34</v>
      </c>
      <c r="Z3" s="62" t="s">
        <v>35</v>
      </c>
      <c r="AA3" s="62" t="s">
        <v>36</v>
      </c>
      <c r="AB3" s="62" t="s">
        <v>37</v>
      </c>
      <c r="AC3" s="62" t="s">
        <v>38</v>
      </c>
      <c r="AD3" s="62" t="s">
        <v>39</v>
      </c>
      <c r="AE3" s="62" t="s">
        <v>40</v>
      </c>
      <c r="AF3" s="62" t="s">
        <v>41</v>
      </c>
      <c r="AG3" s="62" t="s">
        <v>42</v>
      </c>
      <c r="AH3" s="62" t="s">
        <v>43</v>
      </c>
      <c r="AI3" s="62" t="s">
        <v>44</v>
      </c>
      <c r="AJ3" s="62" t="s">
        <v>45</v>
      </c>
      <c r="AK3" s="62" t="s">
        <v>46</v>
      </c>
      <c r="AL3" s="62" t="s">
        <v>47</v>
      </c>
      <c r="AM3" s="62" t="s">
        <v>48</v>
      </c>
      <c r="AN3" s="62" t="s">
        <v>49</v>
      </c>
      <c r="AO3" s="62" t="s">
        <v>50</v>
      </c>
      <c r="AP3" s="62" t="s">
        <v>51</v>
      </c>
      <c r="AQ3" s="62" t="s">
        <v>52</v>
      </c>
      <c r="AR3" s="62" t="s">
        <v>53</v>
      </c>
      <c r="AS3" s="62" t="s">
        <v>54</v>
      </c>
      <c r="AT3" s="62" t="s">
        <v>55</v>
      </c>
      <c r="AU3" s="62" t="s">
        <v>56</v>
      </c>
      <c r="AV3" s="62" t="s">
        <v>57</v>
      </c>
      <c r="AW3" s="62" t="s">
        <v>58</v>
      </c>
      <c r="AX3" s="62" t="s">
        <v>59</v>
      </c>
      <c r="AY3" s="62" t="s">
        <v>60</v>
      </c>
      <c r="AZ3" s="63" t="s">
        <v>61</v>
      </c>
      <c r="BA3" s="62" t="s">
        <v>62</v>
      </c>
      <c r="BB3" s="62" t="s">
        <v>63</v>
      </c>
      <c r="BC3" s="62" t="s">
        <v>64</v>
      </c>
      <c r="BD3" s="62" t="s">
        <v>65</v>
      </c>
      <c r="BE3" s="62" t="s">
        <v>66</v>
      </c>
      <c r="BF3" s="62" t="s">
        <v>67</v>
      </c>
      <c r="BG3" s="62" t="s">
        <v>68</v>
      </c>
      <c r="BH3" s="62" t="s">
        <v>69</v>
      </c>
      <c r="BI3" s="62" t="s">
        <v>70</v>
      </c>
      <c r="BJ3" s="62" t="s">
        <v>71</v>
      </c>
      <c r="BK3" s="62" t="s">
        <v>72</v>
      </c>
      <c r="BL3" s="62" t="s">
        <v>73</v>
      </c>
      <c r="BM3" s="62" t="s">
        <v>74</v>
      </c>
      <c r="BN3" s="62" t="s">
        <v>75</v>
      </c>
      <c r="BO3" s="62" t="s">
        <v>76</v>
      </c>
      <c r="BP3" s="62" t="s">
        <v>77</v>
      </c>
      <c r="BQ3" s="62" t="s">
        <v>78</v>
      </c>
      <c r="BR3" s="62" t="s">
        <v>79</v>
      </c>
      <c r="BS3" s="62" t="s">
        <v>80</v>
      </c>
      <c r="BT3" s="62" t="s">
        <v>81</v>
      </c>
      <c r="BU3" s="67" t="s">
        <v>30</v>
      </c>
      <c r="BV3" s="67" t="s">
        <v>31</v>
      </c>
      <c r="BW3" s="67" t="s">
        <v>32</v>
      </c>
      <c r="BX3" s="67" t="s">
        <v>33</v>
      </c>
      <c r="BY3" s="67" t="s">
        <v>34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1:107" s="61" customFormat="1">
      <c r="C4" s="140"/>
      <c r="D4" s="56"/>
      <c r="E4" s="56"/>
      <c r="F4" s="56"/>
      <c r="G4" s="55">
        <v>44101</v>
      </c>
      <c r="H4" s="55">
        <f>G4+7</f>
        <v>44108</v>
      </c>
      <c r="I4" s="55">
        <f t="shared" ref="I4:T4" si="0">H4+7</f>
        <v>44115</v>
      </c>
      <c r="J4" s="55">
        <f t="shared" si="0"/>
        <v>44122</v>
      </c>
      <c r="K4" s="55">
        <f t="shared" si="0"/>
        <v>44129</v>
      </c>
      <c r="L4" s="55">
        <f t="shared" si="0"/>
        <v>44136</v>
      </c>
      <c r="M4" s="55">
        <f t="shared" si="0"/>
        <v>44143</v>
      </c>
      <c r="N4" s="66">
        <f t="shared" si="0"/>
        <v>44150</v>
      </c>
      <c r="O4" s="66">
        <f t="shared" si="0"/>
        <v>44157</v>
      </c>
      <c r="P4" s="66">
        <f t="shared" si="0"/>
        <v>44164</v>
      </c>
      <c r="Q4" s="66">
        <f t="shared" si="0"/>
        <v>44171</v>
      </c>
      <c r="R4" s="66">
        <f t="shared" si="0"/>
        <v>44178</v>
      </c>
      <c r="S4" s="66">
        <f t="shared" si="0"/>
        <v>44185</v>
      </c>
      <c r="T4" s="66">
        <f t="shared" si="0"/>
        <v>44192</v>
      </c>
      <c r="U4" s="64">
        <v>44199</v>
      </c>
      <c r="V4" s="64">
        <f>U4+7</f>
        <v>44206</v>
      </c>
      <c r="W4" s="64">
        <f t="shared" ref="W4:BT4" si="1">V4+7</f>
        <v>44213</v>
      </c>
      <c r="X4" s="64">
        <f t="shared" si="1"/>
        <v>44220</v>
      </c>
      <c r="Y4" s="64">
        <f t="shared" si="1"/>
        <v>44227</v>
      </c>
      <c r="Z4" s="64">
        <f t="shared" si="1"/>
        <v>44234</v>
      </c>
      <c r="AA4" s="64">
        <f t="shared" si="1"/>
        <v>44241</v>
      </c>
      <c r="AB4" s="64">
        <f t="shared" si="1"/>
        <v>44248</v>
      </c>
      <c r="AC4" s="64">
        <f t="shared" si="1"/>
        <v>44255</v>
      </c>
      <c r="AD4" s="64">
        <f t="shared" si="1"/>
        <v>44262</v>
      </c>
      <c r="AE4" s="64">
        <f t="shared" si="1"/>
        <v>44269</v>
      </c>
      <c r="AF4" s="64">
        <f t="shared" si="1"/>
        <v>44276</v>
      </c>
      <c r="AG4" s="64">
        <f t="shared" si="1"/>
        <v>44283</v>
      </c>
      <c r="AH4" s="64">
        <f t="shared" si="1"/>
        <v>44290</v>
      </c>
      <c r="AI4" s="64">
        <f t="shared" si="1"/>
        <v>44297</v>
      </c>
      <c r="AJ4" s="64">
        <f t="shared" si="1"/>
        <v>44304</v>
      </c>
      <c r="AK4" s="64">
        <f t="shared" si="1"/>
        <v>44311</v>
      </c>
      <c r="AL4" s="64">
        <f t="shared" si="1"/>
        <v>44318</v>
      </c>
      <c r="AM4" s="64">
        <f t="shared" si="1"/>
        <v>44325</v>
      </c>
      <c r="AN4" s="64">
        <f t="shared" si="1"/>
        <v>44332</v>
      </c>
      <c r="AO4" s="64">
        <f t="shared" si="1"/>
        <v>44339</v>
      </c>
      <c r="AP4" s="64">
        <f t="shared" si="1"/>
        <v>44346</v>
      </c>
      <c r="AQ4" s="64">
        <f t="shared" si="1"/>
        <v>44353</v>
      </c>
      <c r="AR4" s="64">
        <f t="shared" si="1"/>
        <v>44360</v>
      </c>
      <c r="AS4" s="64">
        <f t="shared" si="1"/>
        <v>44367</v>
      </c>
      <c r="AT4" s="64">
        <f t="shared" si="1"/>
        <v>44374</v>
      </c>
      <c r="AU4" s="64">
        <f t="shared" si="1"/>
        <v>44381</v>
      </c>
      <c r="AV4" s="64">
        <f t="shared" si="1"/>
        <v>44388</v>
      </c>
      <c r="AW4" s="64">
        <f t="shared" si="1"/>
        <v>44395</v>
      </c>
      <c r="AX4" s="64">
        <f t="shared" si="1"/>
        <v>44402</v>
      </c>
      <c r="AY4" s="64">
        <f t="shared" si="1"/>
        <v>44409</v>
      </c>
      <c r="AZ4" s="64">
        <f t="shared" si="1"/>
        <v>44416</v>
      </c>
      <c r="BA4" s="64">
        <f t="shared" si="1"/>
        <v>44423</v>
      </c>
      <c r="BB4" s="64">
        <f t="shared" si="1"/>
        <v>44430</v>
      </c>
      <c r="BC4" s="64">
        <f t="shared" si="1"/>
        <v>44437</v>
      </c>
      <c r="BD4" s="64">
        <f t="shared" si="1"/>
        <v>44444</v>
      </c>
      <c r="BE4" s="64">
        <f t="shared" si="1"/>
        <v>44451</v>
      </c>
      <c r="BF4" s="64">
        <f t="shared" si="1"/>
        <v>44458</v>
      </c>
      <c r="BG4" s="64">
        <f t="shared" si="1"/>
        <v>44465</v>
      </c>
      <c r="BH4" s="64">
        <f t="shared" si="1"/>
        <v>44472</v>
      </c>
      <c r="BI4" s="64">
        <f t="shared" si="1"/>
        <v>44479</v>
      </c>
      <c r="BJ4" s="64">
        <f t="shared" si="1"/>
        <v>44486</v>
      </c>
      <c r="BK4" s="64">
        <f t="shared" si="1"/>
        <v>44493</v>
      </c>
      <c r="BL4" s="64">
        <f t="shared" si="1"/>
        <v>44500</v>
      </c>
      <c r="BM4" s="64">
        <f t="shared" si="1"/>
        <v>44507</v>
      </c>
      <c r="BN4" s="64">
        <f t="shared" si="1"/>
        <v>44514</v>
      </c>
      <c r="BO4" s="64">
        <f t="shared" si="1"/>
        <v>44521</v>
      </c>
      <c r="BP4" s="64">
        <f t="shared" si="1"/>
        <v>44528</v>
      </c>
      <c r="BQ4" s="64">
        <f t="shared" si="1"/>
        <v>44535</v>
      </c>
      <c r="BR4" s="64">
        <f t="shared" si="1"/>
        <v>44542</v>
      </c>
      <c r="BS4" s="64">
        <f t="shared" si="1"/>
        <v>44549</v>
      </c>
      <c r="BT4" s="64">
        <f t="shared" si="1"/>
        <v>44556</v>
      </c>
      <c r="BU4" s="68">
        <v>44563</v>
      </c>
      <c r="BV4" s="68">
        <f>BU4+7</f>
        <v>44570</v>
      </c>
      <c r="BW4" s="68">
        <f t="shared" ref="BW4:BY4" si="2">BV4+7</f>
        <v>44577</v>
      </c>
      <c r="BX4" s="68">
        <f t="shared" si="2"/>
        <v>44584</v>
      </c>
      <c r="BY4" s="68">
        <f t="shared" si="2"/>
        <v>44591</v>
      </c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</row>
    <row r="5" spans="1:107" s="7" customFormat="1">
      <c r="C5" s="32" t="s">
        <v>25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74">
        <f>ROUNDUP($V$2/5,0)</f>
        <v>3409</v>
      </c>
      <c r="V5" s="74">
        <f t="shared" ref="V5:Y5" si="3">ROUNDUP($V$2/5,0)</f>
        <v>3409</v>
      </c>
      <c r="W5" s="74">
        <f t="shared" si="3"/>
        <v>3409</v>
      </c>
      <c r="X5" s="74">
        <f t="shared" si="3"/>
        <v>3409</v>
      </c>
      <c r="Y5" s="74">
        <f t="shared" si="3"/>
        <v>3409</v>
      </c>
      <c r="Z5" s="74">
        <f>ROUNDUP($AA$2/4,0)</f>
        <v>3246</v>
      </c>
      <c r="AA5" s="74">
        <f t="shared" ref="AA5:AC5" si="4">ROUNDUP($AA$2/4,0)</f>
        <v>3246</v>
      </c>
      <c r="AB5" s="74">
        <f t="shared" si="4"/>
        <v>3246</v>
      </c>
      <c r="AC5" s="74">
        <f t="shared" si="4"/>
        <v>3246</v>
      </c>
      <c r="AD5" s="74">
        <f>ROUNDUP($AE$2/4,0)</f>
        <v>5194</v>
      </c>
      <c r="AE5" s="74">
        <f t="shared" ref="AE5:AG5" si="5">ROUNDUP($AE$2/4,0)</f>
        <v>5194</v>
      </c>
      <c r="AF5" s="74">
        <f t="shared" si="5"/>
        <v>5194</v>
      </c>
      <c r="AG5" s="74">
        <f t="shared" si="5"/>
        <v>5194</v>
      </c>
      <c r="AH5" s="74">
        <f>ROUNDUP($AI$2/4,0)</f>
        <v>4707</v>
      </c>
      <c r="AI5" s="74">
        <f t="shared" ref="AI5:AK5" si="6">ROUNDUP($AI$2/4,0)</f>
        <v>4707</v>
      </c>
      <c r="AJ5" s="74">
        <f t="shared" si="6"/>
        <v>4707</v>
      </c>
      <c r="AK5" s="74">
        <f t="shared" si="6"/>
        <v>4707</v>
      </c>
      <c r="AL5" s="74">
        <f>ROUNDUP($AM$2/5,0)</f>
        <v>3668</v>
      </c>
      <c r="AM5" s="74">
        <f t="shared" ref="AM5:AP5" si="7">ROUNDUP($AM$2/5,0)</f>
        <v>3668</v>
      </c>
      <c r="AN5" s="74">
        <f t="shared" si="7"/>
        <v>3668</v>
      </c>
      <c r="AO5" s="74">
        <f t="shared" si="7"/>
        <v>3668</v>
      </c>
      <c r="AP5" s="74">
        <f t="shared" si="7"/>
        <v>3668</v>
      </c>
      <c r="AQ5" s="74">
        <f>ROUNDUP($AR$2/4,0)</f>
        <v>4139</v>
      </c>
      <c r="AR5" s="74">
        <f t="shared" ref="AR5:AT5" si="8">ROUNDUP($AR$2/4,0)</f>
        <v>4139</v>
      </c>
      <c r="AS5" s="74">
        <f t="shared" si="8"/>
        <v>4139</v>
      </c>
      <c r="AT5" s="74">
        <f t="shared" si="8"/>
        <v>4139</v>
      </c>
      <c r="AU5" s="74">
        <f>ROUNDUP($AV$2/4,0)</f>
        <v>3896</v>
      </c>
      <c r="AV5" s="74">
        <f t="shared" ref="AV5:AX5" si="9">ROUNDUP($AV$2/4,0)</f>
        <v>3896</v>
      </c>
      <c r="AW5" s="74">
        <f t="shared" si="9"/>
        <v>3896</v>
      </c>
      <c r="AX5" s="74">
        <f t="shared" si="9"/>
        <v>3896</v>
      </c>
      <c r="AY5" s="74">
        <f>ROUNDUP($AZ$2/5,0)</f>
        <v>2338</v>
      </c>
      <c r="AZ5" s="74">
        <f t="shared" ref="AZ5:BC5" si="10">ROUNDUP($AZ$2/5,0)</f>
        <v>2338</v>
      </c>
      <c r="BA5" s="74">
        <f t="shared" si="10"/>
        <v>2338</v>
      </c>
      <c r="BB5" s="74">
        <f t="shared" si="10"/>
        <v>2338</v>
      </c>
      <c r="BC5" s="74">
        <f t="shared" si="10"/>
        <v>2338</v>
      </c>
      <c r="BD5" s="74">
        <f>ROUNDUP($BE$2/4,0)</f>
        <v>3733</v>
      </c>
      <c r="BE5" s="74">
        <f t="shared" ref="BE5:BG5" si="11">ROUNDUP($BE$2/4,0)</f>
        <v>3733</v>
      </c>
      <c r="BF5" s="74">
        <f t="shared" si="11"/>
        <v>3733</v>
      </c>
      <c r="BG5" s="74">
        <f t="shared" si="11"/>
        <v>3733</v>
      </c>
      <c r="BH5" s="74">
        <f>ROUNDUP($BI$2/5,0)</f>
        <v>3831</v>
      </c>
      <c r="BI5" s="74">
        <f t="shared" ref="BI5:BL5" si="12">ROUNDUP($BI$2/5,0)</f>
        <v>3831</v>
      </c>
      <c r="BJ5" s="74">
        <f t="shared" si="12"/>
        <v>3831</v>
      </c>
      <c r="BK5" s="74">
        <f t="shared" si="12"/>
        <v>3831</v>
      </c>
      <c r="BL5" s="74">
        <f t="shared" si="12"/>
        <v>3831</v>
      </c>
      <c r="BM5" s="74">
        <f>ROUNDUP($BN$2/4,0)</f>
        <v>4423</v>
      </c>
      <c r="BN5" s="74">
        <f t="shared" ref="BN5:BP5" si="13">ROUNDUP($BN$2/4,0)</f>
        <v>4423</v>
      </c>
      <c r="BO5" s="74">
        <f t="shared" si="13"/>
        <v>4423</v>
      </c>
      <c r="BP5" s="74">
        <f t="shared" si="13"/>
        <v>4423</v>
      </c>
      <c r="BQ5" s="74">
        <f>ROUNDUP($BR$2/4,0)</f>
        <v>2800</v>
      </c>
      <c r="BR5" s="74">
        <f t="shared" ref="BR5:BT5" si="14">ROUNDUP($BR$2/4,0)</f>
        <v>2800</v>
      </c>
      <c r="BS5" s="74">
        <f t="shared" si="14"/>
        <v>2800</v>
      </c>
      <c r="BT5" s="74">
        <f t="shared" si="14"/>
        <v>2800</v>
      </c>
      <c r="BU5" s="74">
        <f>U5*1.004</f>
        <v>3422.636</v>
      </c>
      <c r="BV5" s="74">
        <f>V5*1.004</f>
        <v>3422.636</v>
      </c>
      <c r="BW5" s="74">
        <f>W5*1.004</f>
        <v>3422.636</v>
      </c>
      <c r="BX5" s="74">
        <f>X5*1.004</f>
        <v>3422.636</v>
      </c>
      <c r="BY5" s="74">
        <f>Y5*1.004</f>
        <v>3422.636</v>
      </c>
    </row>
    <row r="6" spans="1:107">
      <c r="C6" s="33" t="s">
        <v>120</v>
      </c>
      <c r="D6" s="58">
        <v>0.65</v>
      </c>
      <c r="E6" s="17"/>
      <c r="F6" s="17"/>
      <c r="G6" s="31"/>
      <c r="H6" s="31"/>
      <c r="I6" s="31"/>
      <c r="J6" s="31"/>
      <c r="K6" s="31"/>
      <c r="L6" s="31"/>
      <c r="M6" s="31"/>
      <c r="N6" s="27"/>
      <c r="O6" s="27"/>
      <c r="P6" s="27"/>
      <c r="Q6" s="27"/>
      <c r="R6" s="27"/>
      <c r="S6" s="27"/>
      <c r="T6" s="27"/>
      <c r="U6" s="74">
        <f>ROUNDUP(U5*$D$6,0)</f>
        <v>2216</v>
      </c>
      <c r="V6" s="74">
        <f t="shared" ref="V6:BY6" si="15">ROUNDUP(V5*$D$6,0)</f>
        <v>2216</v>
      </c>
      <c r="W6" s="74">
        <f t="shared" si="15"/>
        <v>2216</v>
      </c>
      <c r="X6" s="74">
        <f t="shared" si="15"/>
        <v>2216</v>
      </c>
      <c r="Y6" s="74">
        <f t="shared" si="15"/>
        <v>2216</v>
      </c>
      <c r="Z6" s="74">
        <f t="shared" si="15"/>
        <v>2110</v>
      </c>
      <c r="AA6" s="74">
        <f t="shared" si="15"/>
        <v>2110</v>
      </c>
      <c r="AB6" s="74">
        <f t="shared" si="15"/>
        <v>2110</v>
      </c>
      <c r="AC6" s="74">
        <f t="shared" si="15"/>
        <v>2110</v>
      </c>
      <c r="AD6" s="74">
        <f t="shared" si="15"/>
        <v>3377</v>
      </c>
      <c r="AE6" s="74">
        <f t="shared" si="15"/>
        <v>3377</v>
      </c>
      <c r="AF6" s="74">
        <f t="shared" si="15"/>
        <v>3377</v>
      </c>
      <c r="AG6" s="74">
        <f t="shared" si="15"/>
        <v>3377</v>
      </c>
      <c r="AH6" s="74">
        <f t="shared" si="15"/>
        <v>3060</v>
      </c>
      <c r="AI6" s="74">
        <f t="shared" si="15"/>
        <v>3060</v>
      </c>
      <c r="AJ6" s="74">
        <f t="shared" si="15"/>
        <v>3060</v>
      </c>
      <c r="AK6" s="74">
        <f t="shared" si="15"/>
        <v>3060</v>
      </c>
      <c r="AL6" s="74">
        <f t="shared" si="15"/>
        <v>2385</v>
      </c>
      <c r="AM6" s="74">
        <f t="shared" si="15"/>
        <v>2385</v>
      </c>
      <c r="AN6" s="74">
        <f t="shared" si="15"/>
        <v>2385</v>
      </c>
      <c r="AO6" s="74">
        <f t="shared" si="15"/>
        <v>2385</v>
      </c>
      <c r="AP6" s="74">
        <f t="shared" si="15"/>
        <v>2385</v>
      </c>
      <c r="AQ6" s="74">
        <f t="shared" si="15"/>
        <v>2691</v>
      </c>
      <c r="AR6" s="74">
        <f t="shared" si="15"/>
        <v>2691</v>
      </c>
      <c r="AS6" s="74">
        <f t="shared" si="15"/>
        <v>2691</v>
      </c>
      <c r="AT6" s="74">
        <f t="shared" si="15"/>
        <v>2691</v>
      </c>
      <c r="AU6" s="74">
        <f t="shared" si="15"/>
        <v>2533</v>
      </c>
      <c r="AV6" s="74">
        <f t="shared" si="15"/>
        <v>2533</v>
      </c>
      <c r="AW6" s="74">
        <f t="shared" si="15"/>
        <v>2533</v>
      </c>
      <c r="AX6" s="74">
        <f t="shared" si="15"/>
        <v>2533</v>
      </c>
      <c r="AY6" s="74">
        <f t="shared" si="15"/>
        <v>1520</v>
      </c>
      <c r="AZ6" s="74">
        <f t="shared" si="15"/>
        <v>1520</v>
      </c>
      <c r="BA6" s="74">
        <f t="shared" si="15"/>
        <v>1520</v>
      </c>
      <c r="BB6" s="74">
        <f t="shared" si="15"/>
        <v>1520</v>
      </c>
      <c r="BC6" s="74">
        <f t="shared" si="15"/>
        <v>1520</v>
      </c>
      <c r="BD6" s="74">
        <f t="shared" si="15"/>
        <v>2427</v>
      </c>
      <c r="BE6" s="74">
        <f t="shared" si="15"/>
        <v>2427</v>
      </c>
      <c r="BF6" s="74">
        <f t="shared" si="15"/>
        <v>2427</v>
      </c>
      <c r="BG6" s="74">
        <f t="shared" si="15"/>
        <v>2427</v>
      </c>
      <c r="BH6" s="74">
        <f t="shared" si="15"/>
        <v>2491</v>
      </c>
      <c r="BI6" s="74">
        <f t="shared" si="15"/>
        <v>2491</v>
      </c>
      <c r="BJ6" s="74">
        <f t="shared" si="15"/>
        <v>2491</v>
      </c>
      <c r="BK6" s="74">
        <f t="shared" si="15"/>
        <v>2491</v>
      </c>
      <c r="BL6" s="74">
        <f t="shared" si="15"/>
        <v>2491</v>
      </c>
      <c r="BM6" s="74">
        <f t="shared" si="15"/>
        <v>2875</v>
      </c>
      <c r="BN6" s="74">
        <f t="shared" si="15"/>
        <v>2875</v>
      </c>
      <c r="BO6" s="74">
        <f t="shared" si="15"/>
        <v>2875</v>
      </c>
      <c r="BP6" s="74">
        <f t="shared" si="15"/>
        <v>2875</v>
      </c>
      <c r="BQ6" s="74">
        <f t="shared" si="15"/>
        <v>1820</v>
      </c>
      <c r="BR6" s="74">
        <f t="shared" si="15"/>
        <v>1820</v>
      </c>
      <c r="BS6" s="74">
        <f t="shared" si="15"/>
        <v>1820</v>
      </c>
      <c r="BT6" s="74">
        <f t="shared" si="15"/>
        <v>1820</v>
      </c>
      <c r="BU6" s="74">
        <f t="shared" si="15"/>
        <v>2225</v>
      </c>
      <c r="BV6" s="74">
        <f t="shared" si="15"/>
        <v>2225</v>
      </c>
      <c r="BW6" s="74">
        <f t="shared" si="15"/>
        <v>2225</v>
      </c>
      <c r="BX6" s="74">
        <f t="shared" si="15"/>
        <v>2225</v>
      </c>
      <c r="BY6" s="74">
        <f t="shared" si="15"/>
        <v>2225</v>
      </c>
    </row>
    <row r="7" spans="1:107">
      <c r="C7" s="33" t="s">
        <v>119</v>
      </c>
      <c r="D7" s="58">
        <v>0.35</v>
      </c>
      <c r="E7" s="17"/>
      <c r="F7" s="17"/>
      <c r="G7" s="31"/>
      <c r="H7" s="31"/>
      <c r="I7" s="31"/>
      <c r="J7" s="31"/>
      <c r="K7" s="31"/>
      <c r="L7" s="31"/>
      <c r="M7" s="31"/>
      <c r="N7" s="27"/>
      <c r="O7" s="27"/>
      <c r="P7" s="27"/>
      <c r="Q7" s="27"/>
      <c r="R7" s="27"/>
      <c r="S7" s="27"/>
      <c r="T7" s="27"/>
      <c r="U7" s="74">
        <f>ROUNDUP(U5*$D$7,0)</f>
        <v>1194</v>
      </c>
      <c r="V7" s="74">
        <f t="shared" ref="V7:BY7" si="16">ROUNDUP(V5*$D$7,0)</f>
        <v>1194</v>
      </c>
      <c r="W7" s="74">
        <f t="shared" si="16"/>
        <v>1194</v>
      </c>
      <c r="X7" s="74">
        <f t="shared" si="16"/>
        <v>1194</v>
      </c>
      <c r="Y7" s="74">
        <f t="shared" si="16"/>
        <v>1194</v>
      </c>
      <c r="Z7" s="74">
        <f t="shared" si="16"/>
        <v>1137</v>
      </c>
      <c r="AA7" s="74">
        <f t="shared" si="16"/>
        <v>1137</v>
      </c>
      <c r="AB7" s="74">
        <f t="shared" si="16"/>
        <v>1137</v>
      </c>
      <c r="AC7" s="74">
        <f t="shared" si="16"/>
        <v>1137</v>
      </c>
      <c r="AD7" s="74">
        <f t="shared" si="16"/>
        <v>1818</v>
      </c>
      <c r="AE7" s="74">
        <f t="shared" si="16"/>
        <v>1818</v>
      </c>
      <c r="AF7" s="74">
        <f t="shared" si="16"/>
        <v>1818</v>
      </c>
      <c r="AG7" s="74">
        <f t="shared" si="16"/>
        <v>1818</v>
      </c>
      <c r="AH7" s="74">
        <f t="shared" si="16"/>
        <v>1648</v>
      </c>
      <c r="AI7" s="74">
        <f t="shared" si="16"/>
        <v>1648</v>
      </c>
      <c r="AJ7" s="74">
        <f t="shared" si="16"/>
        <v>1648</v>
      </c>
      <c r="AK7" s="74">
        <f t="shared" si="16"/>
        <v>1648</v>
      </c>
      <c r="AL7" s="74">
        <f t="shared" si="16"/>
        <v>1284</v>
      </c>
      <c r="AM7" s="74">
        <f t="shared" si="16"/>
        <v>1284</v>
      </c>
      <c r="AN7" s="74">
        <f t="shared" si="16"/>
        <v>1284</v>
      </c>
      <c r="AO7" s="74">
        <f t="shared" si="16"/>
        <v>1284</v>
      </c>
      <c r="AP7" s="74">
        <f t="shared" si="16"/>
        <v>1284</v>
      </c>
      <c r="AQ7" s="74">
        <f t="shared" si="16"/>
        <v>1449</v>
      </c>
      <c r="AR7" s="74">
        <f t="shared" si="16"/>
        <v>1449</v>
      </c>
      <c r="AS7" s="74">
        <f t="shared" si="16"/>
        <v>1449</v>
      </c>
      <c r="AT7" s="74">
        <f t="shared" si="16"/>
        <v>1449</v>
      </c>
      <c r="AU7" s="74">
        <f t="shared" si="16"/>
        <v>1364</v>
      </c>
      <c r="AV7" s="74">
        <f t="shared" si="16"/>
        <v>1364</v>
      </c>
      <c r="AW7" s="74">
        <f t="shared" si="16"/>
        <v>1364</v>
      </c>
      <c r="AX7" s="74">
        <f t="shared" si="16"/>
        <v>1364</v>
      </c>
      <c r="AY7" s="74">
        <f t="shared" si="16"/>
        <v>819</v>
      </c>
      <c r="AZ7" s="74">
        <f t="shared" si="16"/>
        <v>819</v>
      </c>
      <c r="BA7" s="74">
        <f t="shared" si="16"/>
        <v>819</v>
      </c>
      <c r="BB7" s="74">
        <f t="shared" si="16"/>
        <v>819</v>
      </c>
      <c r="BC7" s="74">
        <f t="shared" si="16"/>
        <v>819</v>
      </c>
      <c r="BD7" s="74">
        <f t="shared" si="16"/>
        <v>1307</v>
      </c>
      <c r="BE7" s="74">
        <f t="shared" si="16"/>
        <v>1307</v>
      </c>
      <c r="BF7" s="74">
        <f t="shared" si="16"/>
        <v>1307</v>
      </c>
      <c r="BG7" s="74">
        <f t="shared" si="16"/>
        <v>1307</v>
      </c>
      <c r="BH7" s="74">
        <f t="shared" si="16"/>
        <v>1341</v>
      </c>
      <c r="BI7" s="74">
        <f t="shared" si="16"/>
        <v>1341</v>
      </c>
      <c r="BJ7" s="74">
        <f>ROUNDUP(BJ5*$D$7,0)</f>
        <v>1341</v>
      </c>
      <c r="BK7" s="74">
        <f t="shared" si="16"/>
        <v>1341</v>
      </c>
      <c r="BL7" s="74">
        <f t="shared" si="16"/>
        <v>1341</v>
      </c>
      <c r="BM7" s="74">
        <f t="shared" si="16"/>
        <v>1549</v>
      </c>
      <c r="BN7" s="74">
        <f t="shared" si="16"/>
        <v>1549</v>
      </c>
      <c r="BO7" s="74">
        <f t="shared" si="16"/>
        <v>1549</v>
      </c>
      <c r="BP7" s="74">
        <f t="shared" si="16"/>
        <v>1549</v>
      </c>
      <c r="BQ7" s="74">
        <f t="shared" si="16"/>
        <v>980</v>
      </c>
      <c r="BR7" s="74">
        <f t="shared" si="16"/>
        <v>980</v>
      </c>
      <c r="BS7" s="74">
        <f t="shared" si="16"/>
        <v>980</v>
      </c>
      <c r="BT7" s="74">
        <f t="shared" si="16"/>
        <v>980</v>
      </c>
      <c r="BU7" s="74">
        <f>ROUNDUP(BU5*$D$7,0)</f>
        <v>1198</v>
      </c>
      <c r="BV7" s="74">
        <f t="shared" si="16"/>
        <v>1198</v>
      </c>
      <c r="BW7" s="74">
        <f t="shared" si="16"/>
        <v>1198</v>
      </c>
      <c r="BX7" s="74">
        <f t="shared" si="16"/>
        <v>1198</v>
      </c>
      <c r="BY7" s="74">
        <f t="shared" si="16"/>
        <v>1198</v>
      </c>
    </row>
    <row r="8" spans="1:107">
      <c r="C8" s="33"/>
      <c r="D8" s="58"/>
      <c r="E8" s="17"/>
      <c r="F8" s="17"/>
      <c r="G8" s="31"/>
      <c r="H8" s="31"/>
      <c r="I8" s="31"/>
      <c r="J8" s="31"/>
      <c r="K8" s="31"/>
      <c r="L8" s="31"/>
      <c r="M8" s="31"/>
      <c r="N8" s="27"/>
      <c r="O8" s="27"/>
      <c r="P8" s="27"/>
      <c r="Q8" s="27"/>
      <c r="R8" s="27"/>
      <c r="S8" s="27"/>
      <c r="T8" s="27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spans="1:107">
      <c r="A9" s="51"/>
      <c r="B9" s="51"/>
      <c r="C9" s="52" t="s">
        <v>83</v>
      </c>
      <c r="D9" s="52"/>
      <c r="E9" s="53"/>
      <c r="F9" s="53"/>
      <c r="G9" s="34"/>
      <c r="H9" s="34"/>
      <c r="I9" s="34"/>
      <c r="J9" s="34"/>
      <c r="K9" s="34"/>
      <c r="L9" s="34"/>
      <c r="M9" s="34"/>
      <c r="N9" s="8"/>
      <c r="O9" s="8"/>
      <c r="P9" s="8"/>
      <c r="Q9" s="8"/>
    </row>
    <row r="10" spans="1:107">
      <c r="C10" s="33" t="s">
        <v>120</v>
      </c>
      <c r="D10" s="2" t="s">
        <v>121</v>
      </c>
      <c r="E10" s="17"/>
      <c r="F10" s="17"/>
      <c r="G10" s="31"/>
      <c r="H10" s="31"/>
      <c r="I10" s="31"/>
      <c r="J10" s="31"/>
      <c r="K10" s="31"/>
      <c r="L10" s="31"/>
      <c r="M10" s="31"/>
      <c r="N10" s="14"/>
      <c r="O10" s="14"/>
      <c r="P10" s="14"/>
      <c r="Q10" s="14"/>
      <c r="R10" s="28"/>
      <c r="S10" s="74">
        <f>U6</f>
        <v>2216</v>
      </c>
      <c r="T10" s="74">
        <f>V6</f>
        <v>2216</v>
      </c>
      <c r="U10" s="74">
        <f t="shared" ref="U10:BT10" si="17">W6</f>
        <v>2216</v>
      </c>
      <c r="V10" s="74">
        <f t="shared" si="17"/>
        <v>2216</v>
      </c>
      <c r="W10" s="74">
        <f t="shared" si="17"/>
        <v>2216</v>
      </c>
      <c r="X10" s="74">
        <f t="shared" si="17"/>
        <v>2110</v>
      </c>
      <c r="Y10" s="74">
        <f t="shared" si="17"/>
        <v>2110</v>
      </c>
      <c r="Z10" s="74">
        <f t="shared" si="17"/>
        <v>2110</v>
      </c>
      <c r="AA10" s="74">
        <f t="shared" si="17"/>
        <v>2110</v>
      </c>
      <c r="AB10" s="74">
        <f t="shared" si="17"/>
        <v>3377</v>
      </c>
      <c r="AC10" s="74">
        <f t="shared" si="17"/>
        <v>3377</v>
      </c>
      <c r="AD10" s="74">
        <f t="shared" si="17"/>
        <v>3377</v>
      </c>
      <c r="AE10" s="74">
        <f t="shared" si="17"/>
        <v>3377</v>
      </c>
      <c r="AF10" s="74">
        <f t="shared" si="17"/>
        <v>3060</v>
      </c>
      <c r="AG10" s="74">
        <f t="shared" si="17"/>
        <v>3060</v>
      </c>
      <c r="AH10" s="74">
        <f t="shared" si="17"/>
        <v>3060</v>
      </c>
      <c r="AI10" s="74">
        <f t="shared" si="17"/>
        <v>3060</v>
      </c>
      <c r="AJ10" s="74">
        <f t="shared" si="17"/>
        <v>2385</v>
      </c>
      <c r="AK10" s="74">
        <f t="shared" si="17"/>
        <v>2385</v>
      </c>
      <c r="AL10" s="74">
        <f t="shared" si="17"/>
        <v>2385</v>
      </c>
      <c r="AM10" s="74">
        <f t="shared" si="17"/>
        <v>2385</v>
      </c>
      <c r="AN10" s="74">
        <f t="shared" si="17"/>
        <v>2385</v>
      </c>
      <c r="AO10" s="74">
        <f t="shared" si="17"/>
        <v>2691</v>
      </c>
      <c r="AP10" s="74">
        <f t="shared" si="17"/>
        <v>2691</v>
      </c>
      <c r="AQ10" s="74">
        <f t="shared" si="17"/>
        <v>2691</v>
      </c>
      <c r="AR10" s="74">
        <f t="shared" si="17"/>
        <v>2691</v>
      </c>
      <c r="AS10" s="74">
        <f t="shared" si="17"/>
        <v>2533</v>
      </c>
      <c r="AT10" s="74">
        <f t="shared" si="17"/>
        <v>2533</v>
      </c>
      <c r="AU10" s="74">
        <f t="shared" si="17"/>
        <v>2533</v>
      </c>
      <c r="AV10" s="74">
        <f t="shared" si="17"/>
        <v>2533</v>
      </c>
      <c r="AW10" s="74">
        <f t="shared" si="17"/>
        <v>1520</v>
      </c>
      <c r="AX10" s="74">
        <f t="shared" si="17"/>
        <v>1520</v>
      </c>
      <c r="AY10" s="74">
        <f t="shared" si="17"/>
        <v>1520</v>
      </c>
      <c r="AZ10" s="74">
        <f t="shared" si="17"/>
        <v>1520</v>
      </c>
      <c r="BA10" s="74">
        <f t="shared" si="17"/>
        <v>1520</v>
      </c>
      <c r="BB10" s="74">
        <f t="shared" si="17"/>
        <v>2427</v>
      </c>
      <c r="BC10" s="74">
        <f t="shared" si="17"/>
        <v>2427</v>
      </c>
      <c r="BD10" s="74">
        <f t="shared" si="17"/>
        <v>2427</v>
      </c>
      <c r="BE10" s="74">
        <f t="shared" si="17"/>
        <v>2427</v>
      </c>
      <c r="BF10" s="74">
        <f t="shared" si="17"/>
        <v>2491</v>
      </c>
      <c r="BG10" s="74">
        <f t="shared" si="17"/>
        <v>2491</v>
      </c>
      <c r="BH10" s="74">
        <f t="shared" si="17"/>
        <v>2491</v>
      </c>
      <c r="BI10" s="74">
        <f t="shared" si="17"/>
        <v>2491</v>
      </c>
      <c r="BJ10" s="74">
        <f t="shared" si="17"/>
        <v>2491</v>
      </c>
      <c r="BK10" s="74">
        <f t="shared" si="17"/>
        <v>2875</v>
      </c>
      <c r="BL10" s="74">
        <f t="shared" si="17"/>
        <v>2875</v>
      </c>
      <c r="BM10" s="74">
        <f t="shared" si="17"/>
        <v>2875</v>
      </c>
      <c r="BN10" s="74">
        <f t="shared" si="17"/>
        <v>2875</v>
      </c>
      <c r="BO10" s="74">
        <f t="shared" si="17"/>
        <v>1820</v>
      </c>
      <c r="BP10" s="74">
        <f t="shared" si="17"/>
        <v>1820</v>
      </c>
      <c r="BQ10" s="74">
        <f t="shared" si="17"/>
        <v>1820</v>
      </c>
      <c r="BR10" s="74">
        <f t="shared" si="17"/>
        <v>1820</v>
      </c>
      <c r="BS10" s="74">
        <f t="shared" si="17"/>
        <v>2225</v>
      </c>
      <c r="BT10" s="74">
        <f t="shared" si="17"/>
        <v>2225</v>
      </c>
      <c r="BU10" s="74">
        <f>BW6</f>
        <v>2225</v>
      </c>
      <c r="BV10" s="74">
        <f t="shared" ref="BV10" si="18">BX6</f>
        <v>2225</v>
      </c>
    </row>
    <row r="11" spans="1:107">
      <c r="C11" s="33" t="s">
        <v>119</v>
      </c>
      <c r="D11" s="2" t="s">
        <v>84</v>
      </c>
      <c r="E11" s="17"/>
      <c r="F11" s="17"/>
      <c r="G11" s="31"/>
      <c r="H11" s="31"/>
      <c r="I11" s="31"/>
      <c r="J11" s="31"/>
      <c r="K11" s="31"/>
      <c r="L11" s="31"/>
      <c r="M11" s="31"/>
      <c r="N11" s="14"/>
      <c r="O11" s="14"/>
      <c r="P11" s="14"/>
      <c r="Q11" s="14"/>
      <c r="T11" s="74">
        <f>ROUNDUP(U7*1.05,0)</f>
        <v>1254</v>
      </c>
      <c r="U11" s="74">
        <f>ROUNDUP(V7*1.05,0)</f>
        <v>1254</v>
      </c>
      <c r="V11" s="74">
        <f t="shared" ref="V11:BV11" si="19">ROUNDUP(W7*1.05,0)</f>
        <v>1254</v>
      </c>
      <c r="W11" s="74">
        <f t="shared" si="19"/>
        <v>1254</v>
      </c>
      <c r="X11" s="74">
        <f t="shared" si="19"/>
        <v>1254</v>
      </c>
      <c r="Y11" s="74">
        <f t="shared" si="19"/>
        <v>1194</v>
      </c>
      <c r="Z11" s="74">
        <f t="shared" si="19"/>
        <v>1194</v>
      </c>
      <c r="AA11" s="74">
        <f t="shared" si="19"/>
        <v>1194</v>
      </c>
      <c r="AB11" s="74">
        <f t="shared" si="19"/>
        <v>1194</v>
      </c>
      <c r="AC11" s="74">
        <f t="shared" si="19"/>
        <v>1909</v>
      </c>
      <c r="AD11" s="74">
        <f t="shared" si="19"/>
        <v>1909</v>
      </c>
      <c r="AE11" s="74">
        <f t="shared" si="19"/>
        <v>1909</v>
      </c>
      <c r="AF11" s="74">
        <f t="shared" si="19"/>
        <v>1909</v>
      </c>
      <c r="AG11" s="74">
        <f t="shared" si="19"/>
        <v>1731</v>
      </c>
      <c r="AH11" s="74">
        <f t="shared" si="19"/>
        <v>1731</v>
      </c>
      <c r="AI11" s="74">
        <f t="shared" si="19"/>
        <v>1731</v>
      </c>
      <c r="AJ11" s="74">
        <f t="shared" si="19"/>
        <v>1731</v>
      </c>
      <c r="AK11" s="74">
        <f t="shared" si="19"/>
        <v>1349</v>
      </c>
      <c r="AL11" s="74">
        <f t="shared" si="19"/>
        <v>1349</v>
      </c>
      <c r="AM11" s="74">
        <f t="shared" si="19"/>
        <v>1349</v>
      </c>
      <c r="AN11" s="74">
        <f t="shared" si="19"/>
        <v>1349</v>
      </c>
      <c r="AO11" s="74">
        <f t="shared" si="19"/>
        <v>1349</v>
      </c>
      <c r="AP11" s="74">
        <f t="shared" si="19"/>
        <v>1522</v>
      </c>
      <c r="AQ11" s="74">
        <f t="shared" si="19"/>
        <v>1522</v>
      </c>
      <c r="AR11" s="74">
        <f t="shared" si="19"/>
        <v>1522</v>
      </c>
      <c r="AS11" s="74">
        <f t="shared" si="19"/>
        <v>1522</v>
      </c>
      <c r="AT11" s="74">
        <f t="shared" si="19"/>
        <v>1433</v>
      </c>
      <c r="AU11" s="74">
        <f t="shared" si="19"/>
        <v>1433</v>
      </c>
      <c r="AV11" s="74">
        <f t="shared" si="19"/>
        <v>1433</v>
      </c>
      <c r="AW11" s="74">
        <f t="shared" si="19"/>
        <v>1433</v>
      </c>
      <c r="AX11" s="74">
        <f t="shared" si="19"/>
        <v>860</v>
      </c>
      <c r="AY11" s="74">
        <f t="shared" si="19"/>
        <v>860</v>
      </c>
      <c r="AZ11" s="74">
        <f t="shared" si="19"/>
        <v>860</v>
      </c>
      <c r="BA11" s="74">
        <f t="shared" si="19"/>
        <v>860</v>
      </c>
      <c r="BB11" s="74">
        <f t="shared" si="19"/>
        <v>860</v>
      </c>
      <c r="BC11" s="74">
        <f t="shared" si="19"/>
        <v>1373</v>
      </c>
      <c r="BD11" s="74">
        <f t="shared" si="19"/>
        <v>1373</v>
      </c>
      <c r="BE11" s="74">
        <f t="shared" si="19"/>
        <v>1373</v>
      </c>
      <c r="BF11" s="74">
        <f t="shared" si="19"/>
        <v>1373</v>
      </c>
      <c r="BG11" s="74">
        <f t="shared" si="19"/>
        <v>1409</v>
      </c>
      <c r="BH11" s="74">
        <f t="shared" si="19"/>
        <v>1409</v>
      </c>
      <c r="BI11" s="74">
        <f t="shared" si="19"/>
        <v>1409</v>
      </c>
      <c r="BJ11" s="74">
        <f t="shared" si="19"/>
        <v>1409</v>
      </c>
      <c r="BK11" s="74">
        <f t="shared" si="19"/>
        <v>1409</v>
      </c>
      <c r="BL11" s="74">
        <f t="shared" si="19"/>
        <v>1627</v>
      </c>
      <c r="BM11" s="74">
        <f t="shared" si="19"/>
        <v>1627</v>
      </c>
      <c r="BN11" s="74">
        <f t="shared" si="19"/>
        <v>1627</v>
      </c>
      <c r="BO11" s="74">
        <f t="shared" si="19"/>
        <v>1627</v>
      </c>
      <c r="BP11" s="74">
        <f t="shared" si="19"/>
        <v>1029</v>
      </c>
      <c r="BQ11" s="74">
        <f t="shared" si="19"/>
        <v>1029</v>
      </c>
      <c r="BR11" s="74">
        <f t="shared" si="19"/>
        <v>1029</v>
      </c>
      <c r="BS11" s="74">
        <f t="shared" si="19"/>
        <v>1029</v>
      </c>
      <c r="BT11" s="74">
        <f t="shared" si="19"/>
        <v>1258</v>
      </c>
      <c r="BU11" s="74">
        <f>ROUNDUP(BV7*1.05,0)</f>
        <v>1258</v>
      </c>
      <c r="BV11" s="74">
        <f t="shared" si="19"/>
        <v>1258</v>
      </c>
    </row>
    <row r="12" spans="1:107">
      <c r="C12" s="17"/>
      <c r="D12" s="8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14"/>
      <c r="P12" s="14"/>
      <c r="Q12" s="14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</row>
    <row r="13" spans="1:107">
      <c r="C13" s="71" t="s">
        <v>3</v>
      </c>
      <c r="D13" s="8"/>
      <c r="E13" s="31"/>
      <c r="F13" s="31"/>
      <c r="G13" s="31"/>
      <c r="H13" s="31"/>
      <c r="I13" s="31"/>
      <c r="J13" s="31"/>
      <c r="K13" s="31"/>
      <c r="L13" s="31"/>
      <c r="M13" s="31"/>
      <c r="N13" s="7"/>
      <c r="R13" s="28"/>
      <c r="S13" s="74">
        <f>S10+S11</f>
        <v>2216</v>
      </c>
      <c r="T13" s="74">
        <f>T10+T11</f>
        <v>3470</v>
      </c>
      <c r="U13" s="74">
        <f t="shared" ref="U13:BU13" si="20">U10+U11</f>
        <v>3470</v>
      </c>
      <c r="V13" s="74">
        <f t="shared" si="20"/>
        <v>3470</v>
      </c>
      <c r="W13" s="74">
        <f t="shared" si="20"/>
        <v>3470</v>
      </c>
      <c r="X13" s="74">
        <f t="shared" si="20"/>
        <v>3364</v>
      </c>
      <c r="Y13" s="74">
        <f t="shared" si="20"/>
        <v>3304</v>
      </c>
      <c r="Z13" s="74">
        <f t="shared" si="20"/>
        <v>3304</v>
      </c>
      <c r="AA13" s="74">
        <f t="shared" si="20"/>
        <v>3304</v>
      </c>
      <c r="AB13" s="74">
        <f t="shared" si="20"/>
        <v>4571</v>
      </c>
      <c r="AC13" s="74">
        <f t="shared" si="20"/>
        <v>5286</v>
      </c>
      <c r="AD13" s="74">
        <f t="shared" si="20"/>
        <v>5286</v>
      </c>
      <c r="AE13" s="74">
        <f t="shared" si="20"/>
        <v>5286</v>
      </c>
      <c r="AF13" s="74">
        <f t="shared" si="20"/>
        <v>4969</v>
      </c>
      <c r="AG13" s="74">
        <f t="shared" si="20"/>
        <v>4791</v>
      </c>
      <c r="AH13" s="74">
        <f t="shared" si="20"/>
        <v>4791</v>
      </c>
      <c r="AI13" s="74">
        <f t="shared" si="20"/>
        <v>4791</v>
      </c>
      <c r="AJ13" s="74">
        <f t="shared" si="20"/>
        <v>4116</v>
      </c>
      <c r="AK13" s="74">
        <f t="shared" si="20"/>
        <v>3734</v>
      </c>
      <c r="AL13" s="74">
        <f t="shared" si="20"/>
        <v>3734</v>
      </c>
      <c r="AM13" s="74">
        <f t="shared" si="20"/>
        <v>3734</v>
      </c>
      <c r="AN13" s="74">
        <f t="shared" si="20"/>
        <v>3734</v>
      </c>
      <c r="AO13" s="74">
        <f t="shared" si="20"/>
        <v>4040</v>
      </c>
      <c r="AP13" s="74">
        <f t="shared" si="20"/>
        <v>4213</v>
      </c>
      <c r="AQ13" s="74">
        <f t="shared" si="20"/>
        <v>4213</v>
      </c>
      <c r="AR13" s="74">
        <f t="shared" si="20"/>
        <v>4213</v>
      </c>
      <c r="AS13" s="74">
        <f t="shared" si="20"/>
        <v>4055</v>
      </c>
      <c r="AT13" s="74">
        <f t="shared" si="20"/>
        <v>3966</v>
      </c>
      <c r="AU13" s="74">
        <f t="shared" si="20"/>
        <v>3966</v>
      </c>
      <c r="AV13" s="74">
        <f t="shared" si="20"/>
        <v>3966</v>
      </c>
      <c r="AW13" s="74">
        <f t="shared" si="20"/>
        <v>2953</v>
      </c>
      <c r="AX13" s="74">
        <f t="shared" si="20"/>
        <v>2380</v>
      </c>
      <c r="AY13" s="74">
        <f t="shared" si="20"/>
        <v>2380</v>
      </c>
      <c r="AZ13" s="74">
        <f t="shared" si="20"/>
        <v>2380</v>
      </c>
      <c r="BA13" s="74">
        <f t="shared" si="20"/>
        <v>2380</v>
      </c>
      <c r="BB13" s="74">
        <f t="shared" si="20"/>
        <v>3287</v>
      </c>
      <c r="BC13" s="74">
        <f t="shared" si="20"/>
        <v>3800</v>
      </c>
      <c r="BD13" s="74">
        <f t="shared" si="20"/>
        <v>3800</v>
      </c>
      <c r="BE13" s="74">
        <f t="shared" si="20"/>
        <v>3800</v>
      </c>
      <c r="BF13" s="74">
        <f t="shared" si="20"/>
        <v>3864</v>
      </c>
      <c r="BG13" s="74">
        <f t="shared" si="20"/>
        <v>3900</v>
      </c>
      <c r="BH13" s="74">
        <f t="shared" si="20"/>
        <v>3900</v>
      </c>
      <c r="BI13" s="74">
        <f t="shared" si="20"/>
        <v>3900</v>
      </c>
      <c r="BJ13" s="74">
        <f t="shared" si="20"/>
        <v>3900</v>
      </c>
      <c r="BK13" s="74">
        <f t="shared" si="20"/>
        <v>4284</v>
      </c>
      <c r="BL13" s="74">
        <f t="shared" si="20"/>
        <v>4502</v>
      </c>
      <c r="BM13" s="74">
        <f t="shared" si="20"/>
        <v>4502</v>
      </c>
      <c r="BN13" s="74">
        <f t="shared" si="20"/>
        <v>4502</v>
      </c>
      <c r="BO13" s="74">
        <f t="shared" si="20"/>
        <v>3447</v>
      </c>
      <c r="BP13" s="74">
        <f t="shared" si="20"/>
        <v>2849</v>
      </c>
      <c r="BQ13" s="74">
        <f t="shared" si="20"/>
        <v>2849</v>
      </c>
      <c r="BR13" s="74">
        <f t="shared" si="20"/>
        <v>2849</v>
      </c>
      <c r="BS13" s="74">
        <f t="shared" si="20"/>
        <v>3254</v>
      </c>
      <c r="BT13" s="74">
        <f t="shared" si="20"/>
        <v>3483</v>
      </c>
      <c r="BU13" s="74">
        <f t="shared" si="20"/>
        <v>3483</v>
      </c>
      <c r="BV13" s="74">
        <f>BV10+BV11</f>
        <v>3483</v>
      </c>
    </row>
    <row r="14" spans="1:107">
      <c r="D14" s="1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07">
      <c r="A15" s="51"/>
      <c r="B15" s="51"/>
      <c r="C15" s="52" t="s">
        <v>85</v>
      </c>
      <c r="D15" s="52"/>
      <c r="E15" s="53"/>
      <c r="F15" s="53"/>
      <c r="G15" s="34"/>
      <c r="H15" s="34"/>
      <c r="I15" s="34"/>
      <c r="J15" s="34"/>
      <c r="K15" s="34"/>
      <c r="L15" s="34"/>
      <c r="M15" s="34"/>
      <c r="N15" s="8"/>
      <c r="O15" s="8"/>
      <c r="P15" s="8"/>
      <c r="Q15" s="8"/>
    </row>
    <row r="16" spans="1:107">
      <c r="C16" s="23" t="s">
        <v>113</v>
      </c>
      <c r="D16" s="8"/>
      <c r="E16" s="35"/>
      <c r="F16" s="35"/>
      <c r="G16" s="35"/>
      <c r="H16" s="35"/>
      <c r="I16" s="35"/>
      <c r="J16" s="35"/>
      <c r="K16" s="35"/>
      <c r="L16" s="35"/>
      <c r="M16" s="35"/>
      <c r="N16" s="7"/>
      <c r="Q16" s="74">
        <v>0</v>
      </c>
      <c r="R16" s="74">
        <f>Q19</f>
        <v>2327</v>
      </c>
      <c r="S16" s="74">
        <f t="shared" ref="S16:BT16" si="21">R19</f>
        <v>3755</v>
      </c>
      <c r="T16" s="74">
        <f t="shared" si="21"/>
        <v>3929</v>
      </c>
      <c r="U16" s="74">
        <f t="shared" si="21"/>
        <v>4103</v>
      </c>
      <c r="V16" s="74">
        <f t="shared" si="21"/>
        <v>4277</v>
      </c>
      <c r="W16" s="74">
        <f t="shared" si="21"/>
        <v>4340</v>
      </c>
      <c r="X16" s="74">
        <f t="shared" si="21"/>
        <v>4446</v>
      </c>
      <c r="Y16" s="74">
        <f t="shared" si="21"/>
        <v>4612</v>
      </c>
      <c r="Z16" s="74">
        <f t="shared" si="21"/>
        <v>4778</v>
      </c>
      <c r="AA16" s="74">
        <f t="shared" si="21"/>
        <v>6274</v>
      </c>
      <c r="AB16" s="74">
        <f t="shared" si="21"/>
        <v>7254</v>
      </c>
      <c r="AC16" s="74">
        <f t="shared" si="21"/>
        <v>7519</v>
      </c>
      <c r="AD16" s="74">
        <f t="shared" si="21"/>
        <v>7784</v>
      </c>
      <c r="AE16" s="74">
        <f t="shared" si="21"/>
        <v>7716</v>
      </c>
      <c r="AF16" s="74">
        <f t="shared" si="21"/>
        <v>7716</v>
      </c>
      <c r="AG16" s="74">
        <f t="shared" si="21"/>
        <v>7716</v>
      </c>
      <c r="AH16" s="74">
        <f t="shared" si="21"/>
        <v>7716</v>
      </c>
      <c r="AI16" s="74">
        <f t="shared" si="21"/>
        <v>7716</v>
      </c>
      <c r="AJ16" s="74">
        <f t="shared" si="21"/>
        <v>7716</v>
      </c>
      <c r="AK16" s="74">
        <f t="shared" si="21"/>
        <v>7716</v>
      </c>
      <c r="AL16" s="74">
        <f t="shared" si="21"/>
        <v>7716</v>
      </c>
      <c r="AM16" s="74">
        <f t="shared" si="21"/>
        <v>7716</v>
      </c>
      <c r="AN16" s="74">
        <f t="shared" si="21"/>
        <v>7716</v>
      </c>
      <c r="AO16" s="74">
        <f t="shared" si="21"/>
        <v>7716</v>
      </c>
      <c r="AP16" s="74">
        <f t="shared" si="21"/>
        <v>7716</v>
      </c>
      <c r="AQ16" s="74">
        <f t="shared" si="21"/>
        <v>7716</v>
      </c>
      <c r="AR16" s="74">
        <f t="shared" si="21"/>
        <v>7716</v>
      </c>
      <c r="AS16" s="74">
        <f t="shared" si="21"/>
        <v>7716</v>
      </c>
      <c r="AT16" s="74">
        <f t="shared" si="21"/>
        <v>7716</v>
      </c>
      <c r="AU16" s="74">
        <f t="shared" si="21"/>
        <v>7716</v>
      </c>
      <c r="AV16" s="74">
        <f t="shared" si="21"/>
        <v>7716</v>
      </c>
      <c r="AW16" s="74">
        <f t="shared" si="21"/>
        <v>7716</v>
      </c>
      <c r="AX16" s="74">
        <f t="shared" si="21"/>
        <v>7716</v>
      </c>
      <c r="AY16" s="74">
        <f t="shared" si="21"/>
        <v>7716</v>
      </c>
      <c r="AZ16" s="74">
        <f t="shared" si="21"/>
        <v>7716</v>
      </c>
      <c r="BA16" s="74">
        <f t="shared" si="21"/>
        <v>7716</v>
      </c>
      <c r="BB16" s="74">
        <f t="shared" si="21"/>
        <v>7716</v>
      </c>
      <c r="BC16" s="74">
        <f t="shared" si="21"/>
        <v>7716</v>
      </c>
      <c r="BD16" s="74">
        <f t="shared" si="21"/>
        <v>7716</v>
      </c>
      <c r="BE16" s="74">
        <f t="shared" si="21"/>
        <v>7716</v>
      </c>
      <c r="BF16" s="74">
        <f t="shared" si="21"/>
        <v>7716</v>
      </c>
      <c r="BG16" s="74">
        <f t="shared" si="21"/>
        <v>7716</v>
      </c>
      <c r="BH16" s="74">
        <f t="shared" si="21"/>
        <v>7716</v>
      </c>
      <c r="BI16" s="74">
        <f t="shared" si="21"/>
        <v>7716</v>
      </c>
      <c r="BJ16" s="74">
        <f t="shared" si="21"/>
        <v>7716</v>
      </c>
      <c r="BK16" s="74">
        <f t="shared" si="21"/>
        <v>7716</v>
      </c>
      <c r="BL16" s="74">
        <f t="shared" si="21"/>
        <v>7716</v>
      </c>
      <c r="BM16" s="74">
        <f t="shared" si="21"/>
        <v>7716</v>
      </c>
      <c r="BN16" s="74">
        <f t="shared" si="21"/>
        <v>7716</v>
      </c>
      <c r="BO16" s="74">
        <f t="shared" si="21"/>
        <v>7716</v>
      </c>
      <c r="BP16" s="74">
        <f t="shared" si="21"/>
        <v>7716</v>
      </c>
      <c r="BQ16" s="74">
        <f t="shared" si="21"/>
        <v>7716</v>
      </c>
      <c r="BR16" s="74">
        <f t="shared" si="21"/>
        <v>7716</v>
      </c>
      <c r="BS16" s="74">
        <f t="shared" si="21"/>
        <v>7716</v>
      </c>
      <c r="BT16" s="74">
        <f t="shared" si="21"/>
        <v>7716</v>
      </c>
      <c r="BU16" s="28"/>
      <c r="BV16" s="28"/>
      <c r="BW16" s="28"/>
      <c r="BX16" s="28"/>
      <c r="BY16" s="28"/>
    </row>
    <row r="17" spans="1:80">
      <c r="C17" s="38" t="s">
        <v>92</v>
      </c>
      <c r="D17" s="8"/>
      <c r="E17" s="35"/>
      <c r="F17" s="35"/>
      <c r="G17" s="35"/>
      <c r="H17" s="35"/>
      <c r="I17" s="35"/>
      <c r="J17" s="35"/>
      <c r="K17" s="35"/>
      <c r="L17" s="35"/>
      <c r="M17" s="35"/>
      <c r="N17" s="7"/>
      <c r="Q17" s="74">
        <f>ROUNDUP(S13*1.05,0)</f>
        <v>2327</v>
      </c>
      <c r="R17" s="74">
        <f>ROUNDUP(T13*1.05,0)</f>
        <v>3644</v>
      </c>
      <c r="S17" s="74">
        <f>ROUNDUP(U13*1.05,0)</f>
        <v>3644</v>
      </c>
      <c r="T17" s="74">
        <f>ROUNDUP(V13*1.05,0)</f>
        <v>3644</v>
      </c>
      <c r="U17" s="74">
        <f t="shared" ref="U17:AC17" si="22">ROUNDUP(W13*1.05,0)</f>
        <v>3644</v>
      </c>
      <c r="V17" s="74">
        <f t="shared" si="22"/>
        <v>3533</v>
      </c>
      <c r="W17" s="74">
        <f t="shared" si="22"/>
        <v>3470</v>
      </c>
      <c r="X17" s="74">
        <f t="shared" si="22"/>
        <v>3470</v>
      </c>
      <c r="Y17" s="74">
        <f t="shared" si="22"/>
        <v>3470</v>
      </c>
      <c r="Z17" s="74">
        <f t="shared" si="22"/>
        <v>4800</v>
      </c>
      <c r="AA17" s="74">
        <f t="shared" si="22"/>
        <v>5551</v>
      </c>
      <c r="AB17" s="74">
        <f t="shared" si="22"/>
        <v>5551</v>
      </c>
      <c r="AC17" s="74">
        <f t="shared" si="22"/>
        <v>5551</v>
      </c>
      <c r="AD17" s="74">
        <f>ROUNDUP(AF13*1.05,0)</f>
        <v>5218</v>
      </c>
      <c r="AE17" s="74">
        <f t="shared" ref="AE17:BT17" si="23">ROUNDUP(AF13*1,0)</f>
        <v>4969</v>
      </c>
      <c r="AF17" s="74">
        <f t="shared" si="23"/>
        <v>4791</v>
      </c>
      <c r="AG17" s="74">
        <f t="shared" si="23"/>
        <v>4791</v>
      </c>
      <c r="AH17" s="74">
        <f t="shared" si="23"/>
        <v>4791</v>
      </c>
      <c r="AI17" s="74">
        <f t="shared" si="23"/>
        <v>4116</v>
      </c>
      <c r="AJ17" s="74">
        <f t="shared" si="23"/>
        <v>3734</v>
      </c>
      <c r="AK17" s="74">
        <f t="shared" si="23"/>
        <v>3734</v>
      </c>
      <c r="AL17" s="74">
        <f t="shared" si="23"/>
        <v>3734</v>
      </c>
      <c r="AM17" s="74">
        <f t="shared" si="23"/>
        <v>3734</v>
      </c>
      <c r="AN17" s="74">
        <f t="shared" si="23"/>
        <v>4040</v>
      </c>
      <c r="AO17" s="74">
        <f t="shared" si="23"/>
        <v>4213</v>
      </c>
      <c r="AP17" s="74">
        <f t="shared" si="23"/>
        <v>4213</v>
      </c>
      <c r="AQ17" s="74">
        <f t="shared" si="23"/>
        <v>4213</v>
      </c>
      <c r="AR17" s="74">
        <f t="shared" si="23"/>
        <v>4055</v>
      </c>
      <c r="AS17" s="74">
        <f t="shared" si="23"/>
        <v>3966</v>
      </c>
      <c r="AT17" s="74">
        <f t="shared" si="23"/>
        <v>3966</v>
      </c>
      <c r="AU17" s="74">
        <f t="shared" si="23"/>
        <v>3966</v>
      </c>
      <c r="AV17" s="74">
        <f t="shared" si="23"/>
        <v>2953</v>
      </c>
      <c r="AW17" s="74">
        <f t="shared" si="23"/>
        <v>2380</v>
      </c>
      <c r="AX17" s="74">
        <f t="shared" si="23"/>
        <v>2380</v>
      </c>
      <c r="AY17" s="74">
        <f t="shared" si="23"/>
        <v>2380</v>
      </c>
      <c r="AZ17" s="74">
        <f t="shared" si="23"/>
        <v>2380</v>
      </c>
      <c r="BA17" s="74">
        <f t="shared" si="23"/>
        <v>3287</v>
      </c>
      <c r="BB17" s="74">
        <f t="shared" si="23"/>
        <v>3800</v>
      </c>
      <c r="BC17" s="74">
        <f t="shared" si="23"/>
        <v>3800</v>
      </c>
      <c r="BD17" s="74">
        <f t="shared" si="23"/>
        <v>3800</v>
      </c>
      <c r="BE17" s="74">
        <f t="shared" si="23"/>
        <v>3864</v>
      </c>
      <c r="BF17" s="74">
        <f t="shared" si="23"/>
        <v>3900</v>
      </c>
      <c r="BG17" s="74">
        <f t="shared" si="23"/>
        <v>3900</v>
      </c>
      <c r="BH17" s="74">
        <f t="shared" si="23"/>
        <v>3900</v>
      </c>
      <c r="BI17" s="74">
        <f t="shared" si="23"/>
        <v>3900</v>
      </c>
      <c r="BJ17" s="74">
        <f t="shared" si="23"/>
        <v>4284</v>
      </c>
      <c r="BK17" s="74">
        <f t="shared" si="23"/>
        <v>4502</v>
      </c>
      <c r="BL17" s="74">
        <f t="shared" si="23"/>
        <v>4502</v>
      </c>
      <c r="BM17" s="74">
        <f t="shared" si="23"/>
        <v>4502</v>
      </c>
      <c r="BN17" s="74">
        <f t="shared" si="23"/>
        <v>3447</v>
      </c>
      <c r="BO17" s="74">
        <f t="shared" si="23"/>
        <v>2849</v>
      </c>
      <c r="BP17" s="74">
        <f t="shared" si="23"/>
        <v>2849</v>
      </c>
      <c r="BQ17" s="74">
        <f t="shared" si="23"/>
        <v>2849</v>
      </c>
      <c r="BR17" s="74">
        <f t="shared" si="23"/>
        <v>3254</v>
      </c>
      <c r="BS17" s="74">
        <f t="shared" si="23"/>
        <v>3483</v>
      </c>
      <c r="BT17" s="74">
        <f t="shared" si="23"/>
        <v>3483</v>
      </c>
      <c r="BU17" s="28"/>
      <c r="BV17" s="28"/>
      <c r="BW17" s="28"/>
      <c r="BX17" s="28"/>
      <c r="BY17" s="28"/>
    </row>
    <row r="18" spans="1:80">
      <c r="C18" s="39" t="s">
        <v>93</v>
      </c>
      <c r="D18" s="8"/>
      <c r="E18" s="35"/>
      <c r="F18" s="35"/>
      <c r="G18" s="35"/>
      <c r="H18" s="35"/>
      <c r="I18" s="35"/>
      <c r="J18" s="35"/>
      <c r="K18" s="35"/>
      <c r="L18" s="35"/>
      <c r="M18" s="35"/>
      <c r="N18" s="7"/>
      <c r="Q18" s="74">
        <f>Q16</f>
        <v>0</v>
      </c>
      <c r="R18" s="74">
        <f>S13</f>
        <v>2216</v>
      </c>
      <c r="S18" s="74">
        <f>T13</f>
        <v>3470</v>
      </c>
      <c r="T18" s="74">
        <f t="shared" ref="T18:BT18" si="24">U13</f>
        <v>3470</v>
      </c>
      <c r="U18" s="74">
        <f t="shared" si="24"/>
        <v>3470</v>
      </c>
      <c r="V18" s="74">
        <f t="shared" si="24"/>
        <v>3470</v>
      </c>
      <c r="W18" s="74">
        <f t="shared" si="24"/>
        <v>3364</v>
      </c>
      <c r="X18" s="74">
        <f t="shared" si="24"/>
        <v>3304</v>
      </c>
      <c r="Y18" s="74">
        <f t="shared" si="24"/>
        <v>3304</v>
      </c>
      <c r="Z18" s="74">
        <f t="shared" si="24"/>
        <v>3304</v>
      </c>
      <c r="AA18" s="74">
        <f t="shared" si="24"/>
        <v>4571</v>
      </c>
      <c r="AB18" s="74">
        <f t="shared" si="24"/>
        <v>5286</v>
      </c>
      <c r="AC18" s="74">
        <f t="shared" si="24"/>
        <v>5286</v>
      </c>
      <c r="AD18" s="74">
        <f t="shared" si="24"/>
        <v>5286</v>
      </c>
      <c r="AE18" s="74">
        <f t="shared" si="24"/>
        <v>4969</v>
      </c>
      <c r="AF18" s="74">
        <f t="shared" si="24"/>
        <v>4791</v>
      </c>
      <c r="AG18" s="74">
        <f t="shared" si="24"/>
        <v>4791</v>
      </c>
      <c r="AH18" s="74">
        <f t="shared" si="24"/>
        <v>4791</v>
      </c>
      <c r="AI18" s="74">
        <f t="shared" si="24"/>
        <v>4116</v>
      </c>
      <c r="AJ18" s="74">
        <f t="shared" si="24"/>
        <v>3734</v>
      </c>
      <c r="AK18" s="74">
        <f t="shared" si="24"/>
        <v>3734</v>
      </c>
      <c r="AL18" s="74">
        <f t="shared" si="24"/>
        <v>3734</v>
      </c>
      <c r="AM18" s="74">
        <f t="shared" si="24"/>
        <v>3734</v>
      </c>
      <c r="AN18" s="74">
        <f t="shared" si="24"/>
        <v>4040</v>
      </c>
      <c r="AO18" s="74">
        <f t="shared" si="24"/>
        <v>4213</v>
      </c>
      <c r="AP18" s="74">
        <f t="shared" si="24"/>
        <v>4213</v>
      </c>
      <c r="AQ18" s="74">
        <f t="shared" si="24"/>
        <v>4213</v>
      </c>
      <c r="AR18" s="74">
        <f t="shared" si="24"/>
        <v>4055</v>
      </c>
      <c r="AS18" s="74">
        <f t="shared" si="24"/>
        <v>3966</v>
      </c>
      <c r="AT18" s="74">
        <f t="shared" si="24"/>
        <v>3966</v>
      </c>
      <c r="AU18" s="74">
        <f t="shared" si="24"/>
        <v>3966</v>
      </c>
      <c r="AV18" s="74">
        <f t="shared" si="24"/>
        <v>2953</v>
      </c>
      <c r="AW18" s="74">
        <f t="shared" si="24"/>
        <v>2380</v>
      </c>
      <c r="AX18" s="74">
        <f t="shared" si="24"/>
        <v>2380</v>
      </c>
      <c r="AY18" s="74">
        <f t="shared" si="24"/>
        <v>2380</v>
      </c>
      <c r="AZ18" s="74">
        <f t="shared" si="24"/>
        <v>2380</v>
      </c>
      <c r="BA18" s="74">
        <f t="shared" si="24"/>
        <v>3287</v>
      </c>
      <c r="BB18" s="74">
        <f t="shared" si="24"/>
        <v>3800</v>
      </c>
      <c r="BC18" s="74">
        <f t="shared" si="24"/>
        <v>3800</v>
      </c>
      <c r="BD18" s="74">
        <f t="shared" si="24"/>
        <v>3800</v>
      </c>
      <c r="BE18" s="74">
        <f t="shared" si="24"/>
        <v>3864</v>
      </c>
      <c r="BF18" s="74">
        <f t="shared" si="24"/>
        <v>3900</v>
      </c>
      <c r="BG18" s="74">
        <f t="shared" si="24"/>
        <v>3900</v>
      </c>
      <c r="BH18" s="74">
        <f t="shared" si="24"/>
        <v>3900</v>
      </c>
      <c r="BI18" s="74">
        <f t="shared" si="24"/>
        <v>3900</v>
      </c>
      <c r="BJ18" s="74">
        <f t="shared" si="24"/>
        <v>4284</v>
      </c>
      <c r="BK18" s="74">
        <f t="shared" si="24"/>
        <v>4502</v>
      </c>
      <c r="BL18" s="74">
        <f t="shared" si="24"/>
        <v>4502</v>
      </c>
      <c r="BM18" s="74">
        <f t="shared" si="24"/>
        <v>4502</v>
      </c>
      <c r="BN18" s="74">
        <f t="shared" si="24"/>
        <v>3447</v>
      </c>
      <c r="BO18" s="74">
        <f t="shared" si="24"/>
        <v>2849</v>
      </c>
      <c r="BP18" s="74">
        <f t="shared" si="24"/>
        <v>2849</v>
      </c>
      <c r="BQ18" s="74">
        <f t="shared" si="24"/>
        <v>2849</v>
      </c>
      <c r="BR18" s="74">
        <f t="shared" si="24"/>
        <v>3254</v>
      </c>
      <c r="BS18" s="74">
        <f t="shared" si="24"/>
        <v>3483</v>
      </c>
      <c r="BT18" s="74">
        <f t="shared" si="24"/>
        <v>3483</v>
      </c>
      <c r="BU18" s="28"/>
      <c r="BV18" s="28"/>
      <c r="BW18" s="28"/>
      <c r="BX18" s="28"/>
      <c r="BY18" s="28"/>
    </row>
    <row r="19" spans="1:80">
      <c r="C19" s="23" t="s">
        <v>114</v>
      </c>
      <c r="D19" s="8"/>
      <c r="E19" s="35"/>
      <c r="F19" s="35"/>
      <c r="G19" s="35"/>
      <c r="H19" s="35"/>
      <c r="I19" s="35"/>
      <c r="J19" s="35"/>
      <c r="K19" s="35"/>
      <c r="L19" s="35"/>
      <c r="M19" s="35"/>
      <c r="N19" s="7"/>
      <c r="Q19" s="74">
        <f>Q16+Q17-Q18</f>
        <v>2327</v>
      </c>
      <c r="R19" s="74">
        <f>R16+R17-R18</f>
        <v>3755</v>
      </c>
      <c r="S19" s="74">
        <f t="shared" ref="S19:BT19" si="25">S16+S17-S18</f>
        <v>3929</v>
      </c>
      <c r="T19" s="74">
        <f t="shared" si="25"/>
        <v>4103</v>
      </c>
      <c r="U19" s="74">
        <f t="shared" si="25"/>
        <v>4277</v>
      </c>
      <c r="V19" s="74">
        <f t="shared" si="25"/>
        <v>4340</v>
      </c>
      <c r="W19" s="74">
        <f t="shared" si="25"/>
        <v>4446</v>
      </c>
      <c r="X19" s="74">
        <f t="shared" si="25"/>
        <v>4612</v>
      </c>
      <c r="Y19" s="74">
        <f t="shared" si="25"/>
        <v>4778</v>
      </c>
      <c r="Z19" s="74">
        <f t="shared" si="25"/>
        <v>6274</v>
      </c>
      <c r="AA19" s="74">
        <f>AA16+AA17-AA18</f>
        <v>7254</v>
      </c>
      <c r="AB19" s="74">
        <f t="shared" si="25"/>
        <v>7519</v>
      </c>
      <c r="AC19" s="74">
        <f t="shared" si="25"/>
        <v>7784</v>
      </c>
      <c r="AD19" s="74">
        <f t="shared" si="25"/>
        <v>7716</v>
      </c>
      <c r="AE19" s="74">
        <f t="shared" si="25"/>
        <v>7716</v>
      </c>
      <c r="AF19" s="74">
        <f t="shared" si="25"/>
        <v>7716</v>
      </c>
      <c r="AG19" s="74">
        <f t="shared" si="25"/>
        <v>7716</v>
      </c>
      <c r="AH19" s="74">
        <f t="shared" si="25"/>
        <v>7716</v>
      </c>
      <c r="AI19" s="74">
        <f t="shared" si="25"/>
        <v>7716</v>
      </c>
      <c r="AJ19" s="74">
        <f t="shared" si="25"/>
        <v>7716</v>
      </c>
      <c r="AK19" s="74">
        <f t="shared" si="25"/>
        <v>7716</v>
      </c>
      <c r="AL19" s="74">
        <f t="shared" si="25"/>
        <v>7716</v>
      </c>
      <c r="AM19" s="74">
        <f t="shared" si="25"/>
        <v>7716</v>
      </c>
      <c r="AN19" s="74">
        <f t="shared" si="25"/>
        <v>7716</v>
      </c>
      <c r="AO19" s="74">
        <f t="shared" si="25"/>
        <v>7716</v>
      </c>
      <c r="AP19" s="74">
        <f t="shared" si="25"/>
        <v>7716</v>
      </c>
      <c r="AQ19" s="74">
        <f t="shared" si="25"/>
        <v>7716</v>
      </c>
      <c r="AR19" s="74">
        <f t="shared" si="25"/>
        <v>7716</v>
      </c>
      <c r="AS19" s="74">
        <f t="shared" si="25"/>
        <v>7716</v>
      </c>
      <c r="AT19" s="74">
        <f t="shared" si="25"/>
        <v>7716</v>
      </c>
      <c r="AU19" s="74">
        <f t="shared" si="25"/>
        <v>7716</v>
      </c>
      <c r="AV19" s="74">
        <f t="shared" si="25"/>
        <v>7716</v>
      </c>
      <c r="AW19" s="74">
        <f t="shared" si="25"/>
        <v>7716</v>
      </c>
      <c r="AX19" s="74">
        <f t="shared" si="25"/>
        <v>7716</v>
      </c>
      <c r="AY19" s="74">
        <f t="shared" si="25"/>
        <v>7716</v>
      </c>
      <c r="AZ19" s="74">
        <f t="shared" si="25"/>
        <v>7716</v>
      </c>
      <c r="BA19" s="74">
        <f t="shared" si="25"/>
        <v>7716</v>
      </c>
      <c r="BB19" s="74">
        <f t="shared" si="25"/>
        <v>7716</v>
      </c>
      <c r="BC19" s="74">
        <f t="shared" si="25"/>
        <v>7716</v>
      </c>
      <c r="BD19" s="74">
        <f t="shared" si="25"/>
        <v>7716</v>
      </c>
      <c r="BE19" s="74">
        <f t="shared" si="25"/>
        <v>7716</v>
      </c>
      <c r="BF19" s="74">
        <f t="shared" si="25"/>
        <v>7716</v>
      </c>
      <c r="BG19" s="74">
        <f t="shared" si="25"/>
        <v>7716</v>
      </c>
      <c r="BH19" s="74">
        <f t="shared" si="25"/>
        <v>7716</v>
      </c>
      <c r="BI19" s="74">
        <f t="shared" si="25"/>
        <v>7716</v>
      </c>
      <c r="BJ19" s="74">
        <f t="shared" si="25"/>
        <v>7716</v>
      </c>
      <c r="BK19" s="74">
        <f t="shared" si="25"/>
        <v>7716</v>
      </c>
      <c r="BL19" s="74">
        <f t="shared" si="25"/>
        <v>7716</v>
      </c>
      <c r="BM19" s="74">
        <f t="shared" si="25"/>
        <v>7716</v>
      </c>
      <c r="BN19" s="74">
        <f t="shared" si="25"/>
        <v>7716</v>
      </c>
      <c r="BO19" s="74">
        <f t="shared" si="25"/>
        <v>7716</v>
      </c>
      <c r="BP19" s="74">
        <f t="shared" si="25"/>
        <v>7716</v>
      </c>
      <c r="BQ19" s="74">
        <f t="shared" si="25"/>
        <v>7716</v>
      </c>
      <c r="BR19" s="74">
        <f t="shared" si="25"/>
        <v>7716</v>
      </c>
      <c r="BS19" s="74">
        <f t="shared" si="25"/>
        <v>7716</v>
      </c>
      <c r="BT19" s="74">
        <f t="shared" si="25"/>
        <v>7716</v>
      </c>
      <c r="BU19" s="28"/>
      <c r="BV19" s="28"/>
      <c r="BW19" s="28"/>
      <c r="BX19" s="28"/>
      <c r="BY19" s="28"/>
    </row>
    <row r="20" spans="1:80"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80">
      <c r="A21" s="51"/>
      <c r="B21" s="51"/>
      <c r="C21" s="52" t="s">
        <v>86</v>
      </c>
      <c r="D21" s="52"/>
      <c r="E21" s="53"/>
      <c r="F21" s="53"/>
      <c r="G21" s="34"/>
      <c r="H21" s="34"/>
      <c r="I21" s="34"/>
      <c r="J21" s="34"/>
      <c r="K21" s="34"/>
      <c r="L21" s="34"/>
      <c r="M21" s="34"/>
      <c r="N21" s="8"/>
      <c r="O21" s="8"/>
      <c r="P21" s="8"/>
      <c r="Q21" s="8"/>
    </row>
    <row r="22" spans="1:80">
      <c r="C22" s="36" t="s">
        <v>87</v>
      </c>
      <c r="D22" s="59"/>
      <c r="E22" s="30"/>
      <c r="F22" s="30"/>
      <c r="G22" s="30"/>
      <c r="H22" s="30"/>
      <c r="I22" s="30"/>
      <c r="J22" s="30"/>
      <c r="K22" s="30"/>
      <c r="L22" s="30"/>
      <c r="M22" s="30"/>
      <c r="N22" s="7"/>
      <c r="P22" s="74">
        <f>Q17</f>
        <v>2327</v>
      </c>
      <c r="Q22" s="74">
        <f t="shared" ref="Q22:BT22" si="26">R17</f>
        <v>3644</v>
      </c>
      <c r="R22" s="74">
        <f t="shared" si="26"/>
        <v>3644</v>
      </c>
      <c r="S22" s="74">
        <f t="shared" si="26"/>
        <v>3644</v>
      </c>
      <c r="T22" s="74">
        <f t="shared" si="26"/>
        <v>3644</v>
      </c>
      <c r="U22" s="74">
        <f t="shared" si="26"/>
        <v>3533</v>
      </c>
      <c r="V22" s="74">
        <f t="shared" si="26"/>
        <v>3470</v>
      </c>
      <c r="W22" s="74">
        <f t="shared" si="26"/>
        <v>3470</v>
      </c>
      <c r="X22" s="74">
        <f t="shared" si="26"/>
        <v>3470</v>
      </c>
      <c r="Y22" s="74">
        <f t="shared" si="26"/>
        <v>4800</v>
      </c>
      <c r="Z22" s="74">
        <f t="shared" si="26"/>
        <v>5551</v>
      </c>
      <c r="AA22" s="74">
        <f t="shared" si="26"/>
        <v>5551</v>
      </c>
      <c r="AB22" s="74">
        <f t="shared" si="26"/>
        <v>5551</v>
      </c>
      <c r="AC22" s="74">
        <f t="shared" si="26"/>
        <v>5218</v>
      </c>
      <c r="AD22" s="74">
        <f t="shared" si="26"/>
        <v>4969</v>
      </c>
      <c r="AE22" s="74">
        <f t="shared" si="26"/>
        <v>4791</v>
      </c>
      <c r="AF22" s="74">
        <f t="shared" si="26"/>
        <v>4791</v>
      </c>
      <c r="AG22" s="74">
        <f t="shared" si="26"/>
        <v>4791</v>
      </c>
      <c r="AH22" s="74">
        <f t="shared" si="26"/>
        <v>4116</v>
      </c>
      <c r="AI22" s="74">
        <f t="shared" si="26"/>
        <v>3734</v>
      </c>
      <c r="AJ22" s="74">
        <f t="shared" si="26"/>
        <v>3734</v>
      </c>
      <c r="AK22" s="74">
        <f t="shared" si="26"/>
        <v>3734</v>
      </c>
      <c r="AL22" s="74">
        <f t="shared" si="26"/>
        <v>3734</v>
      </c>
      <c r="AM22" s="74">
        <f t="shared" si="26"/>
        <v>4040</v>
      </c>
      <c r="AN22" s="74">
        <f t="shared" si="26"/>
        <v>4213</v>
      </c>
      <c r="AO22" s="74">
        <f t="shared" si="26"/>
        <v>4213</v>
      </c>
      <c r="AP22" s="74">
        <f t="shared" si="26"/>
        <v>4213</v>
      </c>
      <c r="AQ22" s="74">
        <f t="shared" si="26"/>
        <v>4055</v>
      </c>
      <c r="AR22" s="74">
        <f t="shared" si="26"/>
        <v>3966</v>
      </c>
      <c r="AS22" s="74">
        <f t="shared" si="26"/>
        <v>3966</v>
      </c>
      <c r="AT22" s="74">
        <f t="shared" si="26"/>
        <v>3966</v>
      </c>
      <c r="AU22" s="74">
        <f t="shared" si="26"/>
        <v>2953</v>
      </c>
      <c r="AV22" s="74">
        <f t="shared" si="26"/>
        <v>2380</v>
      </c>
      <c r="AW22" s="74">
        <f t="shared" si="26"/>
        <v>2380</v>
      </c>
      <c r="AX22" s="74">
        <f t="shared" si="26"/>
        <v>2380</v>
      </c>
      <c r="AY22" s="74">
        <f t="shared" si="26"/>
        <v>2380</v>
      </c>
      <c r="AZ22" s="74">
        <f t="shared" si="26"/>
        <v>3287</v>
      </c>
      <c r="BA22" s="74">
        <f t="shared" si="26"/>
        <v>3800</v>
      </c>
      <c r="BB22" s="74">
        <f t="shared" si="26"/>
        <v>3800</v>
      </c>
      <c r="BC22" s="74">
        <f t="shared" si="26"/>
        <v>3800</v>
      </c>
      <c r="BD22" s="74">
        <f t="shared" si="26"/>
        <v>3864</v>
      </c>
      <c r="BE22" s="74">
        <f t="shared" si="26"/>
        <v>3900</v>
      </c>
      <c r="BF22" s="74">
        <f t="shared" si="26"/>
        <v>3900</v>
      </c>
      <c r="BG22" s="74">
        <f t="shared" si="26"/>
        <v>3900</v>
      </c>
      <c r="BH22" s="74">
        <f t="shared" si="26"/>
        <v>3900</v>
      </c>
      <c r="BI22" s="74">
        <f t="shared" si="26"/>
        <v>4284</v>
      </c>
      <c r="BJ22" s="74">
        <f t="shared" si="26"/>
        <v>4502</v>
      </c>
      <c r="BK22" s="74">
        <f t="shared" si="26"/>
        <v>4502</v>
      </c>
      <c r="BL22" s="74">
        <f t="shared" si="26"/>
        <v>4502</v>
      </c>
      <c r="BM22" s="74">
        <f t="shared" si="26"/>
        <v>3447</v>
      </c>
      <c r="BN22" s="74">
        <f t="shared" si="26"/>
        <v>2849</v>
      </c>
      <c r="BO22" s="74">
        <f t="shared" si="26"/>
        <v>2849</v>
      </c>
      <c r="BP22" s="74">
        <f t="shared" si="26"/>
        <v>2849</v>
      </c>
      <c r="BQ22" s="74">
        <f t="shared" si="26"/>
        <v>3254</v>
      </c>
      <c r="BR22" s="74">
        <f t="shared" si="26"/>
        <v>3483</v>
      </c>
      <c r="BS22" s="74">
        <f t="shared" si="26"/>
        <v>3483</v>
      </c>
      <c r="BT22" s="74">
        <f t="shared" si="26"/>
        <v>0</v>
      </c>
      <c r="BU22" s="28"/>
      <c r="BV22" s="28"/>
      <c r="BW22" s="28"/>
      <c r="BX22" s="28"/>
      <c r="BY22" s="28"/>
      <c r="BZ22" s="54"/>
      <c r="CA22" s="54"/>
      <c r="CB22" s="54"/>
    </row>
    <row r="23" spans="1:80">
      <c r="C23" s="23" t="s">
        <v>113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74">
        <f>M26</f>
        <v>0</v>
      </c>
      <c r="O23" s="74">
        <f>N26</f>
        <v>3500</v>
      </c>
      <c r="P23" s="74">
        <f>O26</f>
        <v>7000</v>
      </c>
      <c r="Q23" s="74">
        <f t="shared" ref="Q23:BT23" si="27">P26</f>
        <v>8173</v>
      </c>
      <c r="R23" s="74">
        <f t="shared" si="27"/>
        <v>8029</v>
      </c>
      <c r="S23" s="74">
        <f t="shared" si="27"/>
        <v>7885</v>
      </c>
      <c r="T23" s="74">
        <f t="shared" si="27"/>
        <v>7741</v>
      </c>
      <c r="U23" s="74">
        <f t="shared" si="27"/>
        <v>7597</v>
      </c>
      <c r="V23" s="74">
        <f t="shared" si="27"/>
        <v>7564</v>
      </c>
      <c r="W23" s="74">
        <f t="shared" si="27"/>
        <v>7594</v>
      </c>
      <c r="X23" s="74">
        <f t="shared" si="27"/>
        <v>7624</v>
      </c>
      <c r="Y23" s="74">
        <f t="shared" si="27"/>
        <v>7654</v>
      </c>
      <c r="Z23" s="74">
        <f t="shared" si="27"/>
        <v>6354</v>
      </c>
      <c r="AA23" s="74">
        <f t="shared" si="27"/>
        <v>4303</v>
      </c>
      <c r="AB23" s="74">
        <f t="shared" si="27"/>
        <v>2252</v>
      </c>
      <c r="AC23" s="74">
        <f t="shared" si="27"/>
        <v>2701</v>
      </c>
      <c r="AD23" s="74">
        <f t="shared" si="27"/>
        <v>3483</v>
      </c>
      <c r="AE23" s="74">
        <f t="shared" si="27"/>
        <v>4514</v>
      </c>
      <c r="AF23" s="74">
        <f t="shared" si="27"/>
        <v>5723</v>
      </c>
      <c r="AG23" s="74">
        <f t="shared" si="27"/>
        <v>6932</v>
      </c>
      <c r="AH23" s="74">
        <f t="shared" si="27"/>
        <v>8141</v>
      </c>
      <c r="AI23" s="74">
        <f t="shared" si="27"/>
        <v>10025</v>
      </c>
      <c r="AJ23" s="74">
        <f t="shared" si="27"/>
        <v>10291</v>
      </c>
      <c r="AK23" s="74">
        <f t="shared" si="27"/>
        <v>10557</v>
      </c>
      <c r="AL23" s="74">
        <f t="shared" si="27"/>
        <v>10823</v>
      </c>
      <c r="AM23" s="74">
        <f t="shared" si="27"/>
        <v>11089</v>
      </c>
      <c r="AN23" s="74">
        <f t="shared" si="27"/>
        <v>11049</v>
      </c>
      <c r="AO23" s="74">
        <f t="shared" si="27"/>
        <v>12336</v>
      </c>
      <c r="AP23" s="74">
        <f t="shared" si="27"/>
        <v>13623</v>
      </c>
      <c r="AQ23" s="74">
        <f t="shared" si="27"/>
        <v>14910</v>
      </c>
      <c r="AR23" s="74">
        <f t="shared" si="27"/>
        <v>16355</v>
      </c>
      <c r="AS23" s="74">
        <f t="shared" si="27"/>
        <v>15389</v>
      </c>
      <c r="AT23" s="74">
        <f t="shared" si="27"/>
        <v>14423</v>
      </c>
      <c r="AU23" s="74">
        <f t="shared" si="27"/>
        <v>13457</v>
      </c>
      <c r="AV23" s="74">
        <f t="shared" si="27"/>
        <v>13504</v>
      </c>
      <c r="AW23" s="74">
        <f t="shared" si="27"/>
        <v>14124</v>
      </c>
      <c r="AX23" s="74">
        <f t="shared" si="27"/>
        <v>14244</v>
      </c>
      <c r="AY23" s="74">
        <f t="shared" si="27"/>
        <v>14364</v>
      </c>
      <c r="AZ23" s="74">
        <f t="shared" si="27"/>
        <v>14484</v>
      </c>
      <c r="BA23" s="74">
        <f t="shared" si="27"/>
        <v>13697</v>
      </c>
      <c r="BB23" s="74">
        <f t="shared" si="27"/>
        <v>12397</v>
      </c>
      <c r="BC23" s="74">
        <f t="shared" si="27"/>
        <v>11097</v>
      </c>
      <c r="BD23" s="74">
        <f t="shared" si="27"/>
        <v>9797</v>
      </c>
      <c r="BE23" s="74">
        <f t="shared" si="27"/>
        <v>9433</v>
      </c>
      <c r="BF23" s="74">
        <f t="shared" si="27"/>
        <v>9033</v>
      </c>
      <c r="BG23" s="74">
        <f t="shared" si="27"/>
        <v>8633</v>
      </c>
      <c r="BH23" s="74">
        <f t="shared" si="27"/>
        <v>8233</v>
      </c>
      <c r="BI23" s="74">
        <f t="shared" si="27"/>
        <v>7833</v>
      </c>
      <c r="BJ23" s="74">
        <f t="shared" si="27"/>
        <v>7049</v>
      </c>
      <c r="BK23" s="74">
        <f t="shared" si="27"/>
        <v>5547</v>
      </c>
      <c r="BL23" s="74">
        <f t="shared" si="27"/>
        <v>4045</v>
      </c>
      <c r="BM23" s="74">
        <f t="shared" si="27"/>
        <v>2543</v>
      </c>
      <c r="BN23" s="74">
        <f t="shared" si="27"/>
        <v>2896</v>
      </c>
      <c r="BO23" s="74">
        <f t="shared" si="27"/>
        <v>3847</v>
      </c>
      <c r="BP23" s="74">
        <f t="shared" si="27"/>
        <v>4798</v>
      </c>
      <c r="BQ23" s="74">
        <f t="shared" si="27"/>
        <v>5749</v>
      </c>
      <c r="BR23" s="74">
        <f t="shared" si="27"/>
        <v>6295</v>
      </c>
      <c r="BS23" s="74">
        <f t="shared" si="27"/>
        <v>4212</v>
      </c>
      <c r="BT23" s="74">
        <f t="shared" si="27"/>
        <v>2129</v>
      </c>
      <c r="BU23" s="29"/>
      <c r="BV23" s="29"/>
      <c r="BW23" s="29"/>
      <c r="BX23" s="29"/>
      <c r="BY23" s="29"/>
      <c r="BZ23" s="70"/>
      <c r="CA23" s="70"/>
      <c r="CB23" s="70"/>
    </row>
    <row r="24" spans="1:80">
      <c r="C24" s="37" t="s">
        <v>88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74">
        <v>3500</v>
      </c>
      <c r="O24" s="74">
        <v>3500</v>
      </c>
      <c r="P24" s="74">
        <v>3500</v>
      </c>
      <c r="Q24" s="74">
        <v>3500</v>
      </c>
      <c r="R24" s="74">
        <v>3500</v>
      </c>
      <c r="S24" s="74">
        <v>3500</v>
      </c>
      <c r="T24" s="74">
        <v>3500</v>
      </c>
      <c r="U24" s="74">
        <v>3500</v>
      </c>
      <c r="V24" s="74">
        <v>3500</v>
      </c>
      <c r="W24" s="74">
        <v>3500</v>
      </c>
      <c r="X24" s="74">
        <v>3500</v>
      </c>
      <c r="Y24" s="74">
        <v>3500</v>
      </c>
      <c r="Z24" s="74">
        <v>3500</v>
      </c>
      <c r="AA24" s="74">
        <v>3500</v>
      </c>
      <c r="AB24" s="74">
        <v>6000</v>
      </c>
      <c r="AC24" s="74">
        <v>6000</v>
      </c>
      <c r="AD24" s="74">
        <v>6000</v>
      </c>
      <c r="AE24" s="74">
        <v>6000</v>
      </c>
      <c r="AF24" s="74">
        <v>6000</v>
      </c>
      <c r="AG24" s="74">
        <v>6000</v>
      </c>
      <c r="AH24" s="74">
        <v>6000</v>
      </c>
      <c r="AI24" s="74">
        <v>4000</v>
      </c>
      <c r="AJ24" s="74">
        <v>4000</v>
      </c>
      <c r="AK24" s="74">
        <v>4000</v>
      </c>
      <c r="AL24" s="74">
        <v>4000</v>
      </c>
      <c r="AM24" s="74">
        <v>4000</v>
      </c>
      <c r="AN24" s="74">
        <v>5500</v>
      </c>
      <c r="AO24" s="74">
        <v>5500</v>
      </c>
      <c r="AP24" s="74">
        <v>5500</v>
      </c>
      <c r="AQ24" s="74">
        <v>5500</v>
      </c>
      <c r="AR24" s="74">
        <v>3000</v>
      </c>
      <c r="AS24" s="74">
        <v>3000</v>
      </c>
      <c r="AT24" s="74">
        <v>3000</v>
      </c>
      <c r="AU24" s="74">
        <v>3000</v>
      </c>
      <c r="AV24" s="74">
        <v>3000</v>
      </c>
      <c r="AW24" s="74">
        <v>2500</v>
      </c>
      <c r="AX24" s="74">
        <v>2500</v>
      </c>
      <c r="AY24" s="74">
        <v>2500</v>
      </c>
      <c r="AZ24" s="74">
        <v>2500</v>
      </c>
      <c r="BA24" s="74">
        <v>2500</v>
      </c>
      <c r="BB24" s="74">
        <v>2500</v>
      </c>
      <c r="BC24" s="74">
        <v>2500</v>
      </c>
      <c r="BD24" s="74">
        <v>3500</v>
      </c>
      <c r="BE24" s="74">
        <v>3500</v>
      </c>
      <c r="BF24" s="74">
        <v>3500</v>
      </c>
      <c r="BG24" s="74">
        <v>3500</v>
      </c>
      <c r="BH24" s="74">
        <v>3500</v>
      </c>
      <c r="BI24" s="74">
        <v>3500</v>
      </c>
      <c r="BJ24" s="74">
        <v>3000</v>
      </c>
      <c r="BK24" s="74">
        <v>3000</v>
      </c>
      <c r="BL24" s="74">
        <v>3000</v>
      </c>
      <c r="BM24" s="74">
        <v>3800</v>
      </c>
      <c r="BN24" s="74">
        <v>3800</v>
      </c>
      <c r="BO24" s="74">
        <v>3800</v>
      </c>
      <c r="BP24" s="74">
        <v>3800</v>
      </c>
      <c r="BQ24" s="74">
        <v>3800</v>
      </c>
      <c r="BR24" s="74">
        <v>1400</v>
      </c>
      <c r="BS24" s="74">
        <v>1400</v>
      </c>
      <c r="BT24" s="74">
        <v>1400</v>
      </c>
      <c r="BU24" s="28"/>
      <c r="BV24" s="28"/>
      <c r="BW24" s="28"/>
      <c r="BX24" s="28"/>
      <c r="BY24" s="28"/>
      <c r="BZ24" s="54"/>
      <c r="CA24" s="54"/>
      <c r="CB24" s="54"/>
    </row>
    <row r="25" spans="1:80">
      <c r="C25" s="36" t="s">
        <v>89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74">
        <f>N22</f>
        <v>0</v>
      </c>
      <c r="O25" s="74">
        <f t="shared" ref="O25" si="28">O22</f>
        <v>0</v>
      </c>
      <c r="P25" s="74">
        <f>P22</f>
        <v>2327</v>
      </c>
      <c r="Q25" s="74">
        <f t="shared" ref="Q25:BT25" si="29">Q22</f>
        <v>3644</v>
      </c>
      <c r="R25" s="74">
        <f t="shared" si="29"/>
        <v>3644</v>
      </c>
      <c r="S25" s="74">
        <f t="shared" si="29"/>
        <v>3644</v>
      </c>
      <c r="T25" s="74">
        <f t="shared" si="29"/>
        <v>3644</v>
      </c>
      <c r="U25" s="74">
        <f t="shared" si="29"/>
        <v>3533</v>
      </c>
      <c r="V25" s="74">
        <f t="shared" si="29"/>
        <v>3470</v>
      </c>
      <c r="W25" s="74">
        <f t="shared" si="29"/>
        <v>3470</v>
      </c>
      <c r="X25" s="74">
        <f t="shared" si="29"/>
        <v>3470</v>
      </c>
      <c r="Y25" s="74">
        <f t="shared" si="29"/>
        <v>4800</v>
      </c>
      <c r="Z25" s="74">
        <f t="shared" si="29"/>
        <v>5551</v>
      </c>
      <c r="AA25" s="74">
        <f t="shared" si="29"/>
        <v>5551</v>
      </c>
      <c r="AB25" s="74">
        <f t="shared" si="29"/>
        <v>5551</v>
      </c>
      <c r="AC25" s="74">
        <f t="shared" si="29"/>
        <v>5218</v>
      </c>
      <c r="AD25" s="74">
        <f t="shared" si="29"/>
        <v>4969</v>
      </c>
      <c r="AE25" s="74">
        <f t="shared" si="29"/>
        <v>4791</v>
      </c>
      <c r="AF25" s="74">
        <f t="shared" si="29"/>
        <v>4791</v>
      </c>
      <c r="AG25" s="74">
        <f t="shared" si="29"/>
        <v>4791</v>
      </c>
      <c r="AH25" s="74">
        <f t="shared" si="29"/>
        <v>4116</v>
      </c>
      <c r="AI25" s="74">
        <f t="shared" si="29"/>
        <v>3734</v>
      </c>
      <c r="AJ25" s="74">
        <f t="shared" si="29"/>
        <v>3734</v>
      </c>
      <c r="AK25" s="74">
        <f t="shared" si="29"/>
        <v>3734</v>
      </c>
      <c r="AL25" s="74">
        <f t="shared" si="29"/>
        <v>3734</v>
      </c>
      <c r="AM25" s="74">
        <f t="shared" si="29"/>
        <v>4040</v>
      </c>
      <c r="AN25" s="74">
        <f t="shared" si="29"/>
        <v>4213</v>
      </c>
      <c r="AO25" s="74">
        <f t="shared" si="29"/>
        <v>4213</v>
      </c>
      <c r="AP25" s="74">
        <f t="shared" si="29"/>
        <v>4213</v>
      </c>
      <c r="AQ25" s="74">
        <f t="shared" si="29"/>
        <v>4055</v>
      </c>
      <c r="AR25" s="74">
        <f t="shared" si="29"/>
        <v>3966</v>
      </c>
      <c r="AS25" s="74">
        <f t="shared" si="29"/>
        <v>3966</v>
      </c>
      <c r="AT25" s="74">
        <f t="shared" si="29"/>
        <v>3966</v>
      </c>
      <c r="AU25" s="74">
        <f t="shared" si="29"/>
        <v>2953</v>
      </c>
      <c r="AV25" s="74">
        <f t="shared" si="29"/>
        <v>2380</v>
      </c>
      <c r="AW25" s="74">
        <f t="shared" si="29"/>
        <v>2380</v>
      </c>
      <c r="AX25" s="74">
        <f t="shared" si="29"/>
        <v>2380</v>
      </c>
      <c r="AY25" s="74">
        <f t="shared" si="29"/>
        <v>2380</v>
      </c>
      <c r="AZ25" s="74">
        <f t="shared" si="29"/>
        <v>3287</v>
      </c>
      <c r="BA25" s="74">
        <f t="shared" si="29"/>
        <v>3800</v>
      </c>
      <c r="BB25" s="74">
        <f t="shared" si="29"/>
        <v>3800</v>
      </c>
      <c r="BC25" s="74">
        <f t="shared" si="29"/>
        <v>3800</v>
      </c>
      <c r="BD25" s="74">
        <f t="shared" si="29"/>
        <v>3864</v>
      </c>
      <c r="BE25" s="74">
        <f t="shared" si="29"/>
        <v>3900</v>
      </c>
      <c r="BF25" s="74">
        <f t="shared" si="29"/>
        <v>3900</v>
      </c>
      <c r="BG25" s="74">
        <f t="shared" si="29"/>
        <v>3900</v>
      </c>
      <c r="BH25" s="74">
        <f t="shared" si="29"/>
        <v>3900</v>
      </c>
      <c r="BI25" s="74">
        <f t="shared" si="29"/>
        <v>4284</v>
      </c>
      <c r="BJ25" s="74">
        <f t="shared" si="29"/>
        <v>4502</v>
      </c>
      <c r="BK25" s="74">
        <f t="shared" si="29"/>
        <v>4502</v>
      </c>
      <c r="BL25" s="74">
        <f t="shared" si="29"/>
        <v>4502</v>
      </c>
      <c r="BM25" s="74">
        <f t="shared" si="29"/>
        <v>3447</v>
      </c>
      <c r="BN25" s="74">
        <f t="shared" si="29"/>
        <v>2849</v>
      </c>
      <c r="BO25" s="74">
        <f t="shared" si="29"/>
        <v>2849</v>
      </c>
      <c r="BP25" s="74">
        <f t="shared" si="29"/>
        <v>2849</v>
      </c>
      <c r="BQ25" s="74">
        <f t="shared" si="29"/>
        <v>3254</v>
      </c>
      <c r="BR25" s="74">
        <f t="shared" si="29"/>
        <v>3483</v>
      </c>
      <c r="BS25" s="74">
        <f t="shared" si="29"/>
        <v>3483</v>
      </c>
      <c r="BT25" s="74">
        <f t="shared" si="29"/>
        <v>0</v>
      </c>
      <c r="BU25" s="28"/>
      <c r="BV25" s="28"/>
      <c r="BW25" s="28"/>
      <c r="BX25" s="28"/>
      <c r="BY25" s="28"/>
      <c r="BZ25" s="54"/>
      <c r="CA25" s="54"/>
      <c r="CB25" s="54"/>
    </row>
    <row r="26" spans="1:80">
      <c r="C26" s="23" t="s">
        <v>114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74">
        <f>N23+N24-N25</f>
        <v>3500</v>
      </c>
      <c r="O26" s="74">
        <f t="shared" ref="O26" si="30">O23+O24-O25</f>
        <v>7000</v>
      </c>
      <c r="P26" s="74">
        <f>P23+P24-P25</f>
        <v>8173</v>
      </c>
      <c r="Q26" s="74">
        <f t="shared" ref="Q26" si="31">Q23+Q24-Q25</f>
        <v>8029</v>
      </c>
      <c r="R26" s="74">
        <f t="shared" ref="R26" si="32">R23+R24-R25</f>
        <v>7885</v>
      </c>
      <c r="S26" s="74">
        <f t="shared" ref="S26" si="33">S23+S24-S25</f>
        <v>7741</v>
      </c>
      <c r="T26" s="74">
        <f t="shared" ref="T26" si="34">T23+T24-T25</f>
        <v>7597</v>
      </c>
      <c r="U26" s="74">
        <f t="shared" ref="U26" si="35">U23+U24-U25</f>
        <v>7564</v>
      </c>
      <c r="V26" s="74">
        <f t="shared" ref="V26" si="36">V23+V24-V25</f>
        <v>7594</v>
      </c>
      <c r="W26" s="74">
        <f t="shared" ref="W26" si="37">W23+W24-W25</f>
        <v>7624</v>
      </c>
      <c r="X26" s="74">
        <f t="shared" ref="X26" si="38">X23+X24-X25</f>
        <v>7654</v>
      </c>
      <c r="Y26" s="74">
        <f t="shared" ref="Y26" si="39">Y23+Y24-Y25</f>
        <v>6354</v>
      </c>
      <c r="Z26" s="74">
        <f t="shared" ref="Z26" si="40">Z23+Z24-Z25</f>
        <v>4303</v>
      </c>
      <c r="AA26" s="74">
        <f t="shared" ref="AA26" si="41">AA23+AA24-AA25</f>
        <v>2252</v>
      </c>
      <c r="AB26" s="74">
        <f t="shared" ref="AB26" si="42">AB23+AB24-AB25</f>
        <v>2701</v>
      </c>
      <c r="AC26" s="74">
        <f t="shared" ref="AC26" si="43">AC23+AC24-AC25</f>
        <v>3483</v>
      </c>
      <c r="AD26" s="74">
        <f t="shared" ref="AD26" si="44">AD23+AD24-AD25</f>
        <v>4514</v>
      </c>
      <c r="AE26" s="74">
        <f t="shared" ref="AE26" si="45">AE23+AE24-AE25</f>
        <v>5723</v>
      </c>
      <c r="AF26" s="74">
        <f t="shared" ref="AF26" si="46">AF23+AF24-AF25</f>
        <v>6932</v>
      </c>
      <c r="AG26" s="74">
        <f t="shared" ref="AG26" si="47">AG23+AG24-AG25</f>
        <v>8141</v>
      </c>
      <c r="AH26" s="74">
        <f t="shared" ref="AH26" si="48">AH23+AH24-AH25</f>
        <v>10025</v>
      </c>
      <c r="AI26" s="74">
        <f t="shared" ref="AI26" si="49">AI23+AI24-AI25</f>
        <v>10291</v>
      </c>
      <c r="AJ26" s="74">
        <f t="shared" ref="AJ26" si="50">AJ23+AJ24-AJ25</f>
        <v>10557</v>
      </c>
      <c r="AK26" s="74">
        <f t="shared" ref="AK26" si="51">AK23+AK24-AK25</f>
        <v>10823</v>
      </c>
      <c r="AL26" s="74">
        <f t="shared" ref="AL26" si="52">AL23+AL24-AL25</f>
        <v>11089</v>
      </c>
      <c r="AM26" s="74">
        <f t="shared" ref="AM26" si="53">AM23+AM24-AM25</f>
        <v>11049</v>
      </c>
      <c r="AN26" s="74">
        <f t="shared" ref="AN26" si="54">AN23+AN24-AN25</f>
        <v>12336</v>
      </c>
      <c r="AO26" s="74">
        <f t="shared" ref="AO26" si="55">AO23+AO24-AO25</f>
        <v>13623</v>
      </c>
      <c r="AP26" s="74">
        <f t="shared" ref="AP26" si="56">AP23+AP24-AP25</f>
        <v>14910</v>
      </c>
      <c r="AQ26" s="74">
        <f t="shared" ref="AQ26" si="57">AQ23+AQ24-AQ25</f>
        <v>16355</v>
      </c>
      <c r="AR26" s="74">
        <f t="shared" ref="AR26" si="58">AR23+AR24-AR25</f>
        <v>15389</v>
      </c>
      <c r="AS26" s="74">
        <f t="shared" ref="AS26" si="59">AS23+AS24-AS25</f>
        <v>14423</v>
      </c>
      <c r="AT26" s="74">
        <f t="shared" ref="AT26" si="60">AT23+AT24-AT25</f>
        <v>13457</v>
      </c>
      <c r="AU26" s="74">
        <f t="shared" ref="AU26" si="61">AU23+AU24-AU25</f>
        <v>13504</v>
      </c>
      <c r="AV26" s="74">
        <f t="shared" ref="AV26" si="62">AV23+AV24-AV25</f>
        <v>14124</v>
      </c>
      <c r="AW26" s="74">
        <f t="shared" ref="AW26" si="63">AW23+AW24-AW25</f>
        <v>14244</v>
      </c>
      <c r="AX26" s="74">
        <f t="shared" ref="AX26" si="64">AX23+AX24-AX25</f>
        <v>14364</v>
      </c>
      <c r="AY26" s="74">
        <f t="shared" ref="AY26" si="65">AY23+AY24-AY25</f>
        <v>14484</v>
      </c>
      <c r="AZ26" s="74">
        <f t="shared" ref="AZ26" si="66">AZ23+AZ24-AZ25</f>
        <v>13697</v>
      </c>
      <c r="BA26" s="74">
        <f t="shared" ref="BA26" si="67">BA23+BA24-BA25</f>
        <v>12397</v>
      </c>
      <c r="BB26" s="74">
        <f t="shared" ref="BB26" si="68">BB23+BB24-BB25</f>
        <v>11097</v>
      </c>
      <c r="BC26" s="74">
        <f t="shared" ref="BC26" si="69">BC23+BC24-BC25</f>
        <v>9797</v>
      </c>
      <c r="BD26" s="74">
        <f t="shared" ref="BD26" si="70">BD23+BD24-BD25</f>
        <v>9433</v>
      </c>
      <c r="BE26" s="74">
        <f t="shared" ref="BE26" si="71">BE23+BE24-BE25</f>
        <v>9033</v>
      </c>
      <c r="BF26" s="74">
        <f t="shared" ref="BF26" si="72">BF23+BF24-BF25</f>
        <v>8633</v>
      </c>
      <c r="BG26" s="74">
        <f t="shared" ref="BG26" si="73">BG23+BG24-BG25</f>
        <v>8233</v>
      </c>
      <c r="BH26" s="74">
        <f t="shared" ref="BH26" si="74">BH23+BH24-BH25</f>
        <v>7833</v>
      </c>
      <c r="BI26" s="74">
        <f t="shared" ref="BI26" si="75">BI23+BI24-BI25</f>
        <v>7049</v>
      </c>
      <c r="BJ26" s="74">
        <f t="shared" ref="BJ26" si="76">BJ23+BJ24-BJ25</f>
        <v>5547</v>
      </c>
      <c r="BK26" s="74">
        <f t="shared" ref="BK26" si="77">BK23+BK24-BK25</f>
        <v>4045</v>
      </c>
      <c r="BL26" s="74">
        <f t="shared" ref="BL26" si="78">BL23+BL24-BL25</f>
        <v>2543</v>
      </c>
      <c r="BM26" s="74">
        <f t="shared" ref="BM26" si="79">BM23+BM24-BM25</f>
        <v>2896</v>
      </c>
      <c r="BN26" s="74">
        <f t="shared" ref="BN26" si="80">BN23+BN24-BN25</f>
        <v>3847</v>
      </c>
      <c r="BO26" s="74">
        <f t="shared" ref="BO26" si="81">BO23+BO24-BO25</f>
        <v>4798</v>
      </c>
      <c r="BP26" s="74">
        <f t="shared" ref="BP26" si="82">BP23+BP24-BP25</f>
        <v>5749</v>
      </c>
      <c r="BQ26" s="74">
        <f t="shared" ref="BQ26" si="83">BQ23+BQ24-BQ25</f>
        <v>6295</v>
      </c>
      <c r="BR26" s="74">
        <f t="shared" ref="BR26" si="84">BR23+BR24-BR25</f>
        <v>4212</v>
      </c>
      <c r="BS26" s="74">
        <f t="shared" ref="BS26" si="85">BS23+BS24-BS25</f>
        <v>2129</v>
      </c>
      <c r="BT26" s="74">
        <f t="shared" ref="BT26" si="86">BT23+BT24-BT25</f>
        <v>3529</v>
      </c>
      <c r="BU26" s="28"/>
      <c r="BV26" s="28"/>
      <c r="BW26" s="28"/>
      <c r="BX26" s="28"/>
      <c r="BY26" s="28"/>
      <c r="BZ26" s="54"/>
      <c r="CA26" s="54"/>
      <c r="CB26" s="54"/>
    </row>
    <row r="27" spans="1:80">
      <c r="D27" s="7"/>
      <c r="E27" s="7"/>
      <c r="F27" s="7"/>
      <c r="G27" s="7"/>
      <c r="H27" s="7"/>
      <c r="I27" s="7"/>
      <c r="J27" s="7"/>
      <c r="K27" s="7"/>
      <c r="L27" s="7"/>
      <c r="M27" s="7"/>
      <c r="N27" s="74"/>
      <c r="O27" s="28"/>
      <c r="P27" s="28"/>
    </row>
    <row r="28" spans="1:80">
      <c r="A28" s="52" t="s">
        <v>106</v>
      </c>
      <c r="B28" s="52" t="s">
        <v>112</v>
      </c>
      <c r="C28" s="52" t="s">
        <v>94</v>
      </c>
      <c r="D28" s="52" t="s">
        <v>95</v>
      </c>
      <c r="E28" s="52" t="s">
        <v>96</v>
      </c>
      <c r="F28" s="52" t="s">
        <v>97</v>
      </c>
      <c r="G28" s="8"/>
      <c r="H28" s="8"/>
      <c r="I28" s="8"/>
      <c r="J28" s="8"/>
      <c r="K28" s="8"/>
      <c r="L28" s="8"/>
      <c r="M28" s="8"/>
      <c r="N28" s="7"/>
    </row>
    <row r="29" spans="1:80">
      <c r="A29" s="1" t="s">
        <v>98</v>
      </c>
      <c r="B29" s="1" t="s">
        <v>128</v>
      </c>
      <c r="C29" s="79" t="s">
        <v>124</v>
      </c>
      <c r="D29" s="1" t="s">
        <v>125</v>
      </c>
      <c r="E29" s="1" t="str">
        <f>'BOM LIST'!E3</f>
        <v>Kit Safe Touch</v>
      </c>
      <c r="F29" s="1">
        <v>100</v>
      </c>
      <c r="G29" s="1"/>
      <c r="H29" s="1"/>
      <c r="I29" s="54"/>
      <c r="J29" s="54"/>
      <c r="L29" s="54"/>
      <c r="M29" s="54"/>
    </row>
    <row r="30" spans="1:80">
      <c r="A30" s="1"/>
      <c r="B30" s="1"/>
      <c r="C30" s="23" t="s">
        <v>113</v>
      </c>
      <c r="D30" s="1"/>
      <c r="E30" s="1"/>
      <c r="F30" s="1"/>
      <c r="G30" s="13"/>
      <c r="H30" s="13"/>
      <c r="I30" s="13"/>
      <c r="J30" s="57"/>
      <c r="K30" s="74"/>
      <c r="L30" s="74">
        <f>K34</f>
        <v>0</v>
      </c>
      <c r="M30" s="74">
        <f>L34</f>
        <v>0</v>
      </c>
      <c r="N30" s="74">
        <f>M34</f>
        <v>15000</v>
      </c>
      <c r="O30" s="74">
        <f t="shared" ref="O30:BT30" si="87">N34</f>
        <v>11500</v>
      </c>
      <c r="P30" s="74">
        <f t="shared" si="87"/>
        <v>8000</v>
      </c>
      <c r="Q30" s="74">
        <f t="shared" si="87"/>
        <v>19500</v>
      </c>
      <c r="R30" s="74">
        <f t="shared" si="87"/>
        <v>16000</v>
      </c>
      <c r="S30" s="74">
        <f t="shared" si="87"/>
        <v>12500</v>
      </c>
      <c r="T30" s="74">
        <f t="shared" si="87"/>
        <v>19000</v>
      </c>
      <c r="U30" s="74">
        <f t="shared" si="87"/>
        <v>15500</v>
      </c>
      <c r="V30" s="74">
        <f t="shared" si="87"/>
        <v>12000</v>
      </c>
      <c r="W30" s="74">
        <f t="shared" si="87"/>
        <v>18500</v>
      </c>
      <c r="X30" s="74">
        <f t="shared" si="87"/>
        <v>15000</v>
      </c>
      <c r="Y30" s="74">
        <f t="shared" si="87"/>
        <v>11500</v>
      </c>
      <c r="Z30" s="74">
        <f t="shared" si="87"/>
        <v>18000</v>
      </c>
      <c r="AA30" s="74">
        <f t="shared" si="87"/>
        <v>14500</v>
      </c>
      <c r="AB30" s="74">
        <f t="shared" si="87"/>
        <v>11000</v>
      </c>
      <c r="AC30" s="74">
        <f t="shared" si="87"/>
        <v>25000</v>
      </c>
      <c r="AD30" s="74">
        <f t="shared" si="87"/>
        <v>19000</v>
      </c>
      <c r="AE30" s="74">
        <f t="shared" si="87"/>
        <v>13000</v>
      </c>
      <c r="AF30" s="74">
        <f t="shared" si="87"/>
        <v>27000</v>
      </c>
      <c r="AG30" s="74">
        <f t="shared" si="87"/>
        <v>21000</v>
      </c>
      <c r="AH30" s="74">
        <f t="shared" si="87"/>
        <v>15000</v>
      </c>
      <c r="AI30" s="74">
        <f t="shared" si="87"/>
        <v>19000</v>
      </c>
      <c r="AJ30" s="74">
        <f t="shared" si="87"/>
        <v>15000</v>
      </c>
      <c r="AK30" s="74">
        <f t="shared" si="87"/>
        <v>11000</v>
      </c>
      <c r="AL30" s="74">
        <f t="shared" si="87"/>
        <v>27000</v>
      </c>
      <c r="AM30" s="74">
        <f t="shared" si="87"/>
        <v>23000</v>
      </c>
      <c r="AN30" s="74">
        <f t="shared" si="87"/>
        <v>19000</v>
      </c>
      <c r="AO30" s="74">
        <f t="shared" si="87"/>
        <v>23500</v>
      </c>
      <c r="AP30" s="74">
        <f t="shared" si="87"/>
        <v>18000</v>
      </c>
      <c r="AQ30" s="74">
        <f t="shared" si="87"/>
        <v>12500</v>
      </c>
      <c r="AR30" s="74">
        <f t="shared" si="87"/>
        <v>17000</v>
      </c>
      <c r="AS30" s="74">
        <f t="shared" si="87"/>
        <v>14000</v>
      </c>
      <c r="AT30" s="74">
        <f t="shared" si="87"/>
        <v>11000</v>
      </c>
      <c r="AU30" s="74">
        <f t="shared" si="87"/>
        <v>18000</v>
      </c>
      <c r="AV30" s="74">
        <f t="shared" si="87"/>
        <v>15000</v>
      </c>
      <c r="AW30" s="74">
        <f t="shared" si="87"/>
        <v>12000</v>
      </c>
      <c r="AX30" s="74">
        <f t="shared" si="87"/>
        <v>19500</v>
      </c>
      <c r="AY30" s="74">
        <f t="shared" si="87"/>
        <v>17000</v>
      </c>
      <c r="AZ30" s="74">
        <f t="shared" si="87"/>
        <v>14500</v>
      </c>
      <c r="BA30" s="74">
        <f t="shared" si="87"/>
        <v>12000</v>
      </c>
      <c r="BB30" s="74">
        <f t="shared" si="87"/>
        <v>19500</v>
      </c>
      <c r="BC30" s="74">
        <f t="shared" si="87"/>
        <v>17000</v>
      </c>
      <c r="BD30" s="74">
        <f t="shared" si="87"/>
        <v>14500</v>
      </c>
      <c r="BE30" s="74">
        <f t="shared" si="87"/>
        <v>21000</v>
      </c>
      <c r="BF30" s="74">
        <f t="shared" si="87"/>
        <v>17500</v>
      </c>
      <c r="BG30" s="74">
        <f t="shared" si="87"/>
        <v>14000</v>
      </c>
      <c r="BH30" s="74">
        <f t="shared" si="87"/>
        <v>20500</v>
      </c>
      <c r="BI30" s="74">
        <f t="shared" si="87"/>
        <v>17000</v>
      </c>
      <c r="BJ30" s="74">
        <f t="shared" si="87"/>
        <v>13500</v>
      </c>
      <c r="BK30" s="74">
        <f t="shared" si="87"/>
        <v>20500</v>
      </c>
      <c r="BL30" s="74">
        <f t="shared" si="87"/>
        <v>17500</v>
      </c>
      <c r="BM30" s="74">
        <f t="shared" si="87"/>
        <v>14500</v>
      </c>
      <c r="BN30" s="74">
        <f t="shared" si="87"/>
        <v>20700</v>
      </c>
      <c r="BO30" s="74">
        <f t="shared" si="87"/>
        <v>16900</v>
      </c>
      <c r="BP30" s="74">
        <f t="shared" si="87"/>
        <v>13100</v>
      </c>
      <c r="BQ30" s="74">
        <f t="shared" si="87"/>
        <v>19300</v>
      </c>
      <c r="BR30" s="74">
        <f t="shared" si="87"/>
        <v>15500</v>
      </c>
      <c r="BS30" s="74">
        <f t="shared" si="87"/>
        <v>14100</v>
      </c>
      <c r="BT30" s="74">
        <f t="shared" si="87"/>
        <v>12700</v>
      </c>
    </row>
    <row r="31" spans="1:80">
      <c r="A31" s="1"/>
      <c r="B31" s="1"/>
      <c r="C31" s="42" t="s">
        <v>115</v>
      </c>
      <c r="D31" s="1"/>
      <c r="E31" s="1"/>
      <c r="F31" s="1"/>
      <c r="G31" s="13"/>
      <c r="H31" s="13"/>
      <c r="I31" s="13"/>
      <c r="J31" s="57"/>
      <c r="K31" s="74"/>
      <c r="L31" s="74">
        <f>K32</f>
        <v>0</v>
      </c>
      <c r="M31" s="74">
        <f>L32</f>
        <v>15000</v>
      </c>
      <c r="N31" s="74">
        <f>M32</f>
        <v>0</v>
      </c>
      <c r="O31" s="74">
        <f t="shared" ref="O31:BT31" si="88">N32</f>
        <v>0</v>
      </c>
      <c r="P31" s="74">
        <f t="shared" si="88"/>
        <v>15000</v>
      </c>
      <c r="Q31" s="74">
        <f t="shared" si="88"/>
        <v>0</v>
      </c>
      <c r="R31" s="74">
        <f t="shared" si="88"/>
        <v>0</v>
      </c>
      <c r="S31" s="74">
        <f t="shared" si="88"/>
        <v>10000</v>
      </c>
      <c r="T31" s="74">
        <f t="shared" si="88"/>
        <v>0</v>
      </c>
      <c r="U31" s="74">
        <f t="shared" si="88"/>
        <v>0</v>
      </c>
      <c r="V31" s="74">
        <f t="shared" si="88"/>
        <v>10000</v>
      </c>
      <c r="W31" s="74">
        <f t="shared" si="88"/>
        <v>0</v>
      </c>
      <c r="X31" s="74">
        <f t="shared" si="88"/>
        <v>0</v>
      </c>
      <c r="Y31" s="74">
        <f t="shared" si="88"/>
        <v>10000</v>
      </c>
      <c r="Z31" s="74">
        <f t="shared" si="88"/>
        <v>0</v>
      </c>
      <c r="AA31" s="74">
        <f t="shared" si="88"/>
        <v>0</v>
      </c>
      <c r="AB31" s="74">
        <f t="shared" si="88"/>
        <v>20000</v>
      </c>
      <c r="AC31" s="74">
        <f t="shared" si="88"/>
        <v>0</v>
      </c>
      <c r="AD31" s="74">
        <f t="shared" si="88"/>
        <v>0</v>
      </c>
      <c r="AE31" s="74">
        <f t="shared" si="88"/>
        <v>20000</v>
      </c>
      <c r="AF31" s="74">
        <f t="shared" si="88"/>
        <v>0</v>
      </c>
      <c r="AG31" s="74">
        <f t="shared" si="88"/>
        <v>0</v>
      </c>
      <c r="AH31" s="74">
        <f t="shared" si="88"/>
        <v>10000</v>
      </c>
      <c r="AI31" s="74">
        <f t="shared" si="88"/>
        <v>0</v>
      </c>
      <c r="AJ31" s="74">
        <f t="shared" si="88"/>
        <v>0</v>
      </c>
      <c r="AK31" s="74">
        <f t="shared" si="88"/>
        <v>20000</v>
      </c>
      <c r="AL31" s="74">
        <f t="shared" si="88"/>
        <v>0</v>
      </c>
      <c r="AM31" s="74">
        <f t="shared" si="88"/>
        <v>0</v>
      </c>
      <c r="AN31" s="74">
        <f>AM32</f>
        <v>10000</v>
      </c>
      <c r="AO31" s="74">
        <f>AN32</f>
        <v>0</v>
      </c>
      <c r="AP31" s="74">
        <f t="shared" si="88"/>
        <v>0</v>
      </c>
      <c r="AQ31" s="74">
        <f t="shared" si="88"/>
        <v>10000</v>
      </c>
      <c r="AR31" s="74">
        <f t="shared" si="88"/>
        <v>0</v>
      </c>
      <c r="AS31" s="74">
        <f t="shared" si="88"/>
        <v>0</v>
      </c>
      <c r="AT31" s="74">
        <f t="shared" si="88"/>
        <v>10000</v>
      </c>
      <c r="AU31" s="74">
        <f t="shared" si="88"/>
        <v>0</v>
      </c>
      <c r="AV31" s="74">
        <f t="shared" si="88"/>
        <v>0</v>
      </c>
      <c r="AW31" s="74">
        <f t="shared" si="88"/>
        <v>10000</v>
      </c>
      <c r="AX31" s="74">
        <f t="shared" si="88"/>
        <v>0</v>
      </c>
      <c r="AY31" s="74">
        <f t="shared" si="88"/>
        <v>0</v>
      </c>
      <c r="AZ31" s="74">
        <f t="shared" si="88"/>
        <v>0</v>
      </c>
      <c r="BA31" s="74">
        <f t="shared" si="88"/>
        <v>10000</v>
      </c>
      <c r="BB31" s="74">
        <f t="shared" si="88"/>
        <v>0</v>
      </c>
      <c r="BC31" s="74">
        <f t="shared" si="88"/>
        <v>0</v>
      </c>
      <c r="BD31" s="74">
        <f t="shared" si="88"/>
        <v>10000</v>
      </c>
      <c r="BE31" s="74">
        <f t="shared" si="88"/>
        <v>0</v>
      </c>
      <c r="BF31" s="74">
        <f t="shared" si="88"/>
        <v>0</v>
      </c>
      <c r="BG31" s="74">
        <f t="shared" si="88"/>
        <v>10000</v>
      </c>
      <c r="BH31" s="74">
        <f t="shared" si="88"/>
        <v>0</v>
      </c>
      <c r="BI31" s="74">
        <f t="shared" si="88"/>
        <v>0</v>
      </c>
      <c r="BJ31" s="74">
        <f t="shared" si="88"/>
        <v>10000</v>
      </c>
      <c r="BK31" s="74">
        <f t="shared" si="88"/>
        <v>0</v>
      </c>
      <c r="BL31" s="74">
        <f t="shared" si="88"/>
        <v>0</v>
      </c>
      <c r="BM31" s="74">
        <f t="shared" si="88"/>
        <v>10000</v>
      </c>
      <c r="BN31" s="74">
        <f t="shared" si="88"/>
        <v>0</v>
      </c>
      <c r="BO31" s="74">
        <f t="shared" si="88"/>
        <v>0</v>
      </c>
      <c r="BP31" s="74">
        <f t="shared" si="88"/>
        <v>10000</v>
      </c>
      <c r="BQ31" s="74">
        <f t="shared" si="88"/>
        <v>0</v>
      </c>
      <c r="BR31" s="74">
        <f t="shared" si="88"/>
        <v>0</v>
      </c>
      <c r="BS31" s="74">
        <f t="shared" si="88"/>
        <v>0</v>
      </c>
      <c r="BT31" s="74">
        <f t="shared" si="88"/>
        <v>0</v>
      </c>
    </row>
    <row r="32" spans="1:80">
      <c r="A32" s="1"/>
      <c r="B32" s="1"/>
      <c r="C32" s="42" t="s">
        <v>116</v>
      </c>
      <c r="D32" s="1"/>
      <c r="E32" s="1"/>
      <c r="F32" s="1"/>
      <c r="G32" s="1"/>
      <c r="H32" s="1"/>
      <c r="I32" s="1"/>
      <c r="J32" s="57"/>
      <c r="K32" s="74"/>
      <c r="L32" s="74">
        <v>15000</v>
      </c>
      <c r="M32" s="74"/>
      <c r="N32" s="74"/>
      <c r="O32" s="74">
        <v>15000</v>
      </c>
      <c r="P32" s="74"/>
      <c r="Q32" s="74"/>
      <c r="R32" s="74">
        <v>10000</v>
      </c>
      <c r="S32" s="74"/>
      <c r="T32" s="74"/>
      <c r="U32" s="74">
        <v>10000</v>
      </c>
      <c r="V32" s="74"/>
      <c r="W32" s="74"/>
      <c r="X32" s="74">
        <v>10000</v>
      </c>
      <c r="Y32" s="74"/>
      <c r="Z32" s="74"/>
      <c r="AA32" s="74">
        <v>20000</v>
      </c>
      <c r="AB32" s="74"/>
      <c r="AC32" s="74"/>
      <c r="AD32" s="74">
        <v>20000</v>
      </c>
      <c r="AE32" s="74"/>
      <c r="AF32" s="74"/>
      <c r="AG32" s="74">
        <v>10000</v>
      </c>
      <c r="AH32" s="74"/>
      <c r="AI32" s="74"/>
      <c r="AJ32" s="74">
        <v>20000</v>
      </c>
      <c r="AK32" s="74"/>
      <c r="AL32" s="74"/>
      <c r="AM32" s="74">
        <v>10000</v>
      </c>
      <c r="AN32" s="74"/>
      <c r="AO32" s="74"/>
      <c r="AP32" s="74">
        <v>10000</v>
      </c>
      <c r="AQ32" s="74"/>
      <c r="AR32" s="74"/>
      <c r="AS32" s="74">
        <v>10000</v>
      </c>
      <c r="AT32" s="74"/>
      <c r="AU32" s="74"/>
      <c r="AV32" s="74">
        <v>10000</v>
      </c>
      <c r="AW32" s="74"/>
      <c r="AX32" s="74"/>
      <c r="AY32" s="74"/>
      <c r="AZ32" s="74">
        <v>10000</v>
      </c>
      <c r="BA32" s="74"/>
      <c r="BB32" s="74"/>
      <c r="BC32" s="74">
        <v>10000</v>
      </c>
      <c r="BD32" s="74"/>
      <c r="BE32" s="74"/>
      <c r="BF32" s="74">
        <v>10000</v>
      </c>
      <c r="BG32" s="74"/>
      <c r="BH32" s="74"/>
      <c r="BI32" s="74">
        <v>10000</v>
      </c>
      <c r="BJ32" s="74"/>
      <c r="BK32" s="74"/>
      <c r="BL32" s="74">
        <v>10000</v>
      </c>
      <c r="BM32" s="74"/>
      <c r="BN32" s="74"/>
      <c r="BO32" s="74">
        <v>10000</v>
      </c>
      <c r="BP32" s="74"/>
      <c r="BQ32" s="74"/>
      <c r="BR32" s="74"/>
      <c r="BS32" s="74"/>
      <c r="BT32" s="74"/>
    </row>
    <row r="33" spans="1:72">
      <c r="A33" s="1"/>
      <c r="B33" s="1"/>
      <c r="C33" s="42" t="s">
        <v>117</v>
      </c>
      <c r="D33" s="1"/>
      <c r="E33" s="1"/>
      <c r="F33" s="1"/>
      <c r="G33" s="1"/>
      <c r="H33" s="1"/>
      <c r="I33" s="1"/>
      <c r="J33" s="57"/>
      <c r="K33" s="74"/>
      <c r="L33" s="74"/>
      <c r="M33" s="74">
        <f>M24</f>
        <v>0</v>
      </c>
      <c r="N33" s="74">
        <f t="shared" ref="N33:BT33" si="89">N24</f>
        <v>3500</v>
      </c>
      <c r="O33" s="74">
        <f t="shared" si="89"/>
        <v>3500</v>
      </c>
      <c r="P33" s="74">
        <f t="shared" si="89"/>
        <v>3500</v>
      </c>
      <c r="Q33" s="74">
        <f t="shared" si="89"/>
        <v>3500</v>
      </c>
      <c r="R33" s="74">
        <f t="shared" si="89"/>
        <v>3500</v>
      </c>
      <c r="S33" s="74">
        <f t="shared" si="89"/>
        <v>3500</v>
      </c>
      <c r="T33" s="74">
        <f t="shared" si="89"/>
        <v>3500</v>
      </c>
      <c r="U33" s="74">
        <f t="shared" si="89"/>
        <v>3500</v>
      </c>
      <c r="V33" s="74">
        <f t="shared" si="89"/>
        <v>3500</v>
      </c>
      <c r="W33" s="74">
        <f t="shared" si="89"/>
        <v>3500</v>
      </c>
      <c r="X33" s="74">
        <f t="shared" si="89"/>
        <v>3500</v>
      </c>
      <c r="Y33" s="74">
        <f t="shared" si="89"/>
        <v>3500</v>
      </c>
      <c r="Z33" s="74">
        <f t="shared" si="89"/>
        <v>3500</v>
      </c>
      <c r="AA33" s="74">
        <f t="shared" si="89"/>
        <v>3500</v>
      </c>
      <c r="AB33" s="74">
        <f t="shared" si="89"/>
        <v>6000</v>
      </c>
      <c r="AC33" s="74">
        <f t="shared" si="89"/>
        <v>6000</v>
      </c>
      <c r="AD33" s="74">
        <f t="shared" si="89"/>
        <v>6000</v>
      </c>
      <c r="AE33" s="74">
        <f t="shared" si="89"/>
        <v>6000</v>
      </c>
      <c r="AF33" s="74">
        <f t="shared" si="89"/>
        <v>6000</v>
      </c>
      <c r="AG33" s="74">
        <f t="shared" si="89"/>
        <v>6000</v>
      </c>
      <c r="AH33" s="74">
        <f t="shared" si="89"/>
        <v>6000</v>
      </c>
      <c r="AI33" s="74">
        <f t="shared" si="89"/>
        <v>4000</v>
      </c>
      <c r="AJ33" s="74">
        <f t="shared" si="89"/>
        <v>4000</v>
      </c>
      <c r="AK33" s="74">
        <f t="shared" si="89"/>
        <v>4000</v>
      </c>
      <c r="AL33" s="74">
        <f t="shared" si="89"/>
        <v>4000</v>
      </c>
      <c r="AM33" s="74">
        <f t="shared" si="89"/>
        <v>4000</v>
      </c>
      <c r="AN33" s="74">
        <f t="shared" si="89"/>
        <v>5500</v>
      </c>
      <c r="AO33" s="74">
        <f t="shared" si="89"/>
        <v>5500</v>
      </c>
      <c r="AP33" s="74">
        <f t="shared" si="89"/>
        <v>5500</v>
      </c>
      <c r="AQ33" s="74">
        <f t="shared" si="89"/>
        <v>5500</v>
      </c>
      <c r="AR33" s="74">
        <f t="shared" si="89"/>
        <v>3000</v>
      </c>
      <c r="AS33" s="74">
        <f t="shared" si="89"/>
        <v>3000</v>
      </c>
      <c r="AT33" s="74">
        <f t="shared" si="89"/>
        <v>3000</v>
      </c>
      <c r="AU33" s="74">
        <f t="shared" si="89"/>
        <v>3000</v>
      </c>
      <c r="AV33" s="74">
        <f t="shared" si="89"/>
        <v>3000</v>
      </c>
      <c r="AW33" s="74">
        <f t="shared" si="89"/>
        <v>2500</v>
      </c>
      <c r="AX33" s="74">
        <f t="shared" si="89"/>
        <v>2500</v>
      </c>
      <c r="AY33" s="74">
        <f t="shared" si="89"/>
        <v>2500</v>
      </c>
      <c r="AZ33" s="74">
        <f t="shared" si="89"/>
        <v>2500</v>
      </c>
      <c r="BA33" s="74">
        <f t="shared" si="89"/>
        <v>2500</v>
      </c>
      <c r="BB33" s="74">
        <f t="shared" si="89"/>
        <v>2500</v>
      </c>
      <c r="BC33" s="74">
        <f t="shared" si="89"/>
        <v>2500</v>
      </c>
      <c r="BD33" s="74">
        <f t="shared" si="89"/>
        <v>3500</v>
      </c>
      <c r="BE33" s="74">
        <f t="shared" si="89"/>
        <v>3500</v>
      </c>
      <c r="BF33" s="74">
        <f t="shared" si="89"/>
        <v>3500</v>
      </c>
      <c r="BG33" s="74">
        <f t="shared" si="89"/>
        <v>3500</v>
      </c>
      <c r="BH33" s="74">
        <f t="shared" si="89"/>
        <v>3500</v>
      </c>
      <c r="BI33" s="74">
        <f t="shared" si="89"/>
        <v>3500</v>
      </c>
      <c r="BJ33" s="74">
        <f t="shared" si="89"/>
        <v>3000</v>
      </c>
      <c r="BK33" s="74">
        <f t="shared" si="89"/>
        <v>3000</v>
      </c>
      <c r="BL33" s="74">
        <f t="shared" si="89"/>
        <v>3000</v>
      </c>
      <c r="BM33" s="74">
        <f t="shared" si="89"/>
        <v>3800</v>
      </c>
      <c r="BN33" s="74">
        <f t="shared" si="89"/>
        <v>3800</v>
      </c>
      <c r="BO33" s="74">
        <f t="shared" si="89"/>
        <v>3800</v>
      </c>
      <c r="BP33" s="74">
        <f t="shared" si="89"/>
        <v>3800</v>
      </c>
      <c r="BQ33" s="74">
        <f t="shared" si="89"/>
        <v>3800</v>
      </c>
      <c r="BR33" s="74">
        <f t="shared" si="89"/>
        <v>1400</v>
      </c>
      <c r="BS33" s="74">
        <f t="shared" si="89"/>
        <v>1400</v>
      </c>
      <c r="BT33" s="74">
        <f t="shared" si="89"/>
        <v>1400</v>
      </c>
    </row>
    <row r="34" spans="1:72">
      <c r="A34" s="1"/>
      <c r="B34" s="1"/>
      <c r="C34" s="42" t="s">
        <v>118</v>
      </c>
      <c r="D34" s="1"/>
      <c r="E34" s="1"/>
      <c r="F34" s="1"/>
      <c r="G34" s="1"/>
      <c r="H34" s="1"/>
      <c r="I34" s="1"/>
      <c r="J34" s="57"/>
      <c r="K34" s="74"/>
      <c r="L34" s="74">
        <f>L30+L31-L33</f>
        <v>0</v>
      </c>
      <c r="M34" s="74">
        <f>M30+M31-M33</f>
        <v>15000</v>
      </c>
      <c r="N34" s="74">
        <f t="shared" ref="N34:BT34" si="90">N30+N31-N33</f>
        <v>11500</v>
      </c>
      <c r="O34" s="74">
        <f t="shared" si="90"/>
        <v>8000</v>
      </c>
      <c r="P34" s="74">
        <f t="shared" si="90"/>
        <v>19500</v>
      </c>
      <c r="Q34" s="74">
        <f t="shared" si="90"/>
        <v>16000</v>
      </c>
      <c r="R34" s="74">
        <f t="shared" si="90"/>
        <v>12500</v>
      </c>
      <c r="S34" s="74">
        <f t="shared" si="90"/>
        <v>19000</v>
      </c>
      <c r="T34" s="74">
        <f t="shared" si="90"/>
        <v>15500</v>
      </c>
      <c r="U34" s="74">
        <f t="shared" si="90"/>
        <v>12000</v>
      </c>
      <c r="V34" s="74">
        <f t="shared" si="90"/>
        <v>18500</v>
      </c>
      <c r="W34" s="74">
        <f t="shared" si="90"/>
        <v>15000</v>
      </c>
      <c r="X34" s="74">
        <f t="shared" si="90"/>
        <v>11500</v>
      </c>
      <c r="Y34" s="74">
        <f t="shared" si="90"/>
        <v>18000</v>
      </c>
      <c r="Z34" s="74">
        <f t="shared" si="90"/>
        <v>14500</v>
      </c>
      <c r="AA34" s="74">
        <f t="shared" si="90"/>
        <v>11000</v>
      </c>
      <c r="AB34" s="74">
        <f t="shared" si="90"/>
        <v>25000</v>
      </c>
      <c r="AC34" s="74">
        <f t="shared" si="90"/>
        <v>19000</v>
      </c>
      <c r="AD34" s="74">
        <f t="shared" si="90"/>
        <v>13000</v>
      </c>
      <c r="AE34" s="74">
        <f t="shared" si="90"/>
        <v>27000</v>
      </c>
      <c r="AF34" s="74">
        <f t="shared" si="90"/>
        <v>21000</v>
      </c>
      <c r="AG34" s="74">
        <f t="shared" si="90"/>
        <v>15000</v>
      </c>
      <c r="AH34" s="74">
        <f t="shared" si="90"/>
        <v>19000</v>
      </c>
      <c r="AI34" s="74">
        <f t="shared" si="90"/>
        <v>15000</v>
      </c>
      <c r="AJ34" s="74">
        <f t="shared" si="90"/>
        <v>11000</v>
      </c>
      <c r="AK34" s="74">
        <f t="shared" si="90"/>
        <v>27000</v>
      </c>
      <c r="AL34" s="74">
        <f t="shared" si="90"/>
        <v>23000</v>
      </c>
      <c r="AM34" s="74">
        <f t="shared" si="90"/>
        <v>19000</v>
      </c>
      <c r="AN34" s="74">
        <f t="shared" si="90"/>
        <v>23500</v>
      </c>
      <c r="AO34" s="74">
        <f t="shared" si="90"/>
        <v>18000</v>
      </c>
      <c r="AP34" s="74">
        <f t="shared" si="90"/>
        <v>12500</v>
      </c>
      <c r="AQ34" s="74">
        <f t="shared" si="90"/>
        <v>17000</v>
      </c>
      <c r="AR34" s="74">
        <f t="shared" si="90"/>
        <v>14000</v>
      </c>
      <c r="AS34" s="74">
        <f t="shared" si="90"/>
        <v>11000</v>
      </c>
      <c r="AT34" s="74">
        <f t="shared" si="90"/>
        <v>18000</v>
      </c>
      <c r="AU34" s="74">
        <f t="shared" si="90"/>
        <v>15000</v>
      </c>
      <c r="AV34" s="74">
        <f t="shared" si="90"/>
        <v>12000</v>
      </c>
      <c r="AW34" s="74">
        <f t="shared" si="90"/>
        <v>19500</v>
      </c>
      <c r="AX34" s="74">
        <f t="shared" si="90"/>
        <v>17000</v>
      </c>
      <c r="AY34" s="74">
        <f t="shared" si="90"/>
        <v>14500</v>
      </c>
      <c r="AZ34" s="74">
        <f t="shared" si="90"/>
        <v>12000</v>
      </c>
      <c r="BA34" s="74">
        <f t="shared" si="90"/>
        <v>19500</v>
      </c>
      <c r="BB34" s="74">
        <f t="shared" si="90"/>
        <v>17000</v>
      </c>
      <c r="BC34" s="74">
        <f t="shared" si="90"/>
        <v>14500</v>
      </c>
      <c r="BD34" s="74">
        <f t="shared" si="90"/>
        <v>21000</v>
      </c>
      <c r="BE34" s="74">
        <f t="shared" si="90"/>
        <v>17500</v>
      </c>
      <c r="BF34" s="74">
        <f t="shared" si="90"/>
        <v>14000</v>
      </c>
      <c r="BG34" s="74">
        <f t="shared" si="90"/>
        <v>20500</v>
      </c>
      <c r="BH34" s="74">
        <f t="shared" si="90"/>
        <v>17000</v>
      </c>
      <c r="BI34" s="74">
        <f t="shared" si="90"/>
        <v>13500</v>
      </c>
      <c r="BJ34" s="74">
        <f t="shared" si="90"/>
        <v>20500</v>
      </c>
      <c r="BK34" s="74">
        <f t="shared" si="90"/>
        <v>17500</v>
      </c>
      <c r="BL34" s="74">
        <f t="shared" si="90"/>
        <v>14500</v>
      </c>
      <c r="BM34" s="74">
        <f t="shared" si="90"/>
        <v>20700</v>
      </c>
      <c r="BN34" s="74">
        <f t="shared" si="90"/>
        <v>16900</v>
      </c>
      <c r="BO34" s="74">
        <f t="shared" si="90"/>
        <v>13100</v>
      </c>
      <c r="BP34" s="74">
        <f t="shared" si="90"/>
        <v>19300</v>
      </c>
      <c r="BQ34" s="74">
        <f t="shared" si="90"/>
        <v>15500</v>
      </c>
      <c r="BR34" s="74">
        <f t="shared" si="90"/>
        <v>14100</v>
      </c>
      <c r="BS34" s="74">
        <f t="shared" si="90"/>
        <v>12700</v>
      </c>
      <c r="BT34" s="74">
        <f t="shared" si="90"/>
        <v>11300</v>
      </c>
    </row>
    <row r="35" spans="1:72">
      <c r="A35" s="1"/>
      <c r="B35" s="1"/>
      <c r="C35" s="42"/>
      <c r="D35" s="1"/>
      <c r="E35" s="1"/>
      <c r="F35" s="1"/>
      <c r="G35" s="1"/>
      <c r="H35" s="1"/>
      <c r="I35" s="1"/>
      <c r="J35" s="57"/>
      <c r="K35" s="74"/>
      <c r="L35" s="74"/>
      <c r="M35" s="74"/>
    </row>
    <row r="36" spans="1:72">
      <c r="A36" s="1" t="s">
        <v>100</v>
      </c>
      <c r="B36" s="1" t="s">
        <v>129</v>
      </c>
      <c r="C36" s="79" t="s">
        <v>126</v>
      </c>
      <c r="D36" s="1" t="s">
        <v>127</v>
      </c>
      <c r="E36" s="1">
        <v>1</v>
      </c>
      <c r="F36" s="1">
        <v>1</v>
      </c>
      <c r="G36" s="78"/>
      <c r="H36" s="78"/>
      <c r="I36" s="1"/>
      <c r="J36" s="57"/>
      <c r="K36" s="74"/>
      <c r="L36" s="74"/>
      <c r="M36" s="74"/>
    </row>
    <row r="37" spans="1:72">
      <c r="A37" s="1"/>
      <c r="B37" s="1"/>
      <c r="C37" t="s">
        <v>130</v>
      </c>
      <c r="D37" s="1"/>
      <c r="E37" s="1"/>
      <c r="F37" s="1"/>
      <c r="G37" s="1"/>
      <c r="H37" s="1"/>
      <c r="I37" s="1"/>
      <c r="J37" s="57"/>
      <c r="K37" s="1"/>
      <c r="L37" s="1"/>
      <c r="M37" s="1"/>
      <c r="N37" s="74">
        <f>M40</f>
        <v>0</v>
      </c>
      <c r="O37" s="74">
        <f t="shared" ref="O37:BT37" si="91">N40</f>
        <v>0</v>
      </c>
      <c r="P37" s="74">
        <f t="shared" si="91"/>
        <v>0</v>
      </c>
      <c r="Q37" s="74">
        <f t="shared" si="91"/>
        <v>0</v>
      </c>
      <c r="R37" s="74">
        <f t="shared" si="91"/>
        <v>0</v>
      </c>
      <c r="S37" s="74">
        <f t="shared" si="91"/>
        <v>0</v>
      </c>
      <c r="T37" s="74">
        <f t="shared" si="91"/>
        <v>0</v>
      </c>
      <c r="U37" s="74">
        <f t="shared" si="91"/>
        <v>0</v>
      </c>
      <c r="V37" s="74">
        <f t="shared" si="91"/>
        <v>0</v>
      </c>
      <c r="W37" s="74">
        <f t="shared" si="91"/>
        <v>0</v>
      </c>
      <c r="X37" s="74">
        <f t="shared" si="91"/>
        <v>0</v>
      </c>
      <c r="Y37" s="74">
        <f t="shared" si="91"/>
        <v>0</v>
      </c>
      <c r="Z37" s="74">
        <f t="shared" si="91"/>
        <v>0</v>
      </c>
      <c r="AA37" s="74">
        <f t="shared" si="91"/>
        <v>0</v>
      </c>
      <c r="AB37" s="74">
        <f t="shared" si="91"/>
        <v>0</v>
      </c>
      <c r="AC37" s="74">
        <f t="shared" si="91"/>
        <v>0</v>
      </c>
      <c r="AD37" s="74">
        <f t="shared" si="91"/>
        <v>0</v>
      </c>
      <c r="AE37" s="74">
        <f t="shared" si="91"/>
        <v>0</v>
      </c>
      <c r="AF37" s="74">
        <f t="shared" si="91"/>
        <v>0</v>
      </c>
      <c r="AG37" s="74">
        <f t="shared" si="91"/>
        <v>0</v>
      </c>
      <c r="AH37" s="74">
        <f t="shared" si="91"/>
        <v>0</v>
      </c>
      <c r="AI37" s="74">
        <f t="shared" si="91"/>
        <v>0</v>
      </c>
      <c r="AJ37" s="74">
        <f t="shared" si="91"/>
        <v>0</v>
      </c>
      <c r="AK37" s="74">
        <f t="shared" si="91"/>
        <v>0</v>
      </c>
      <c r="AL37" s="74">
        <f t="shared" si="91"/>
        <v>0</v>
      </c>
      <c r="AM37" s="74">
        <f t="shared" si="91"/>
        <v>0</v>
      </c>
      <c r="AN37" s="74">
        <f t="shared" si="91"/>
        <v>0</v>
      </c>
      <c r="AO37" s="74">
        <f t="shared" si="91"/>
        <v>0</v>
      </c>
      <c r="AP37" s="74">
        <f t="shared" si="91"/>
        <v>0</v>
      </c>
      <c r="AQ37" s="74">
        <f t="shared" si="91"/>
        <v>0</v>
      </c>
      <c r="AR37" s="74">
        <f t="shared" si="91"/>
        <v>0</v>
      </c>
      <c r="AS37" s="74">
        <f t="shared" si="91"/>
        <v>0</v>
      </c>
      <c r="AT37" s="74">
        <f t="shared" si="91"/>
        <v>0</v>
      </c>
      <c r="AU37" s="74">
        <f t="shared" si="91"/>
        <v>0</v>
      </c>
      <c r="AV37" s="74">
        <f t="shared" si="91"/>
        <v>0</v>
      </c>
      <c r="AW37" s="74">
        <f t="shared" si="91"/>
        <v>0</v>
      </c>
      <c r="AX37" s="74">
        <f t="shared" si="91"/>
        <v>0</v>
      </c>
      <c r="AY37" s="74">
        <f t="shared" si="91"/>
        <v>0</v>
      </c>
      <c r="AZ37" s="74">
        <f t="shared" si="91"/>
        <v>0</v>
      </c>
      <c r="BA37" s="74">
        <f t="shared" si="91"/>
        <v>0</v>
      </c>
      <c r="BB37" s="74">
        <f t="shared" si="91"/>
        <v>0</v>
      </c>
      <c r="BC37" s="74">
        <f t="shared" si="91"/>
        <v>0</v>
      </c>
      <c r="BD37" s="74">
        <f t="shared" si="91"/>
        <v>0</v>
      </c>
      <c r="BE37" s="74">
        <f t="shared" si="91"/>
        <v>0</v>
      </c>
      <c r="BF37" s="74">
        <f t="shared" si="91"/>
        <v>0</v>
      </c>
      <c r="BG37" s="74">
        <f t="shared" si="91"/>
        <v>0</v>
      </c>
      <c r="BH37" s="74">
        <f t="shared" si="91"/>
        <v>0</v>
      </c>
      <c r="BI37" s="74">
        <f t="shared" si="91"/>
        <v>0</v>
      </c>
      <c r="BJ37" s="74">
        <f t="shared" si="91"/>
        <v>0</v>
      </c>
      <c r="BK37" s="74">
        <f t="shared" si="91"/>
        <v>0</v>
      </c>
      <c r="BL37" s="74">
        <f t="shared" si="91"/>
        <v>0</v>
      </c>
      <c r="BM37" s="74">
        <f t="shared" si="91"/>
        <v>0</v>
      </c>
      <c r="BN37" s="74">
        <f t="shared" si="91"/>
        <v>0</v>
      </c>
      <c r="BO37" s="74">
        <f t="shared" si="91"/>
        <v>0</v>
      </c>
      <c r="BP37" s="74">
        <f t="shared" si="91"/>
        <v>0</v>
      </c>
      <c r="BQ37" s="74">
        <f t="shared" si="91"/>
        <v>0</v>
      </c>
      <c r="BR37" s="74">
        <f t="shared" si="91"/>
        <v>0</v>
      </c>
      <c r="BS37" s="74">
        <f t="shared" si="91"/>
        <v>0</v>
      </c>
      <c r="BT37" s="74">
        <f t="shared" si="91"/>
        <v>0</v>
      </c>
    </row>
    <row r="38" spans="1:72">
      <c r="A38" s="1"/>
      <c r="B38" s="1"/>
      <c r="C38" t="s">
        <v>131</v>
      </c>
      <c r="D38" s="1"/>
      <c r="E38" s="1"/>
      <c r="F38" s="1"/>
      <c r="G38" s="1"/>
      <c r="M38" s="1"/>
      <c r="N38" s="74">
        <f>N24</f>
        <v>3500</v>
      </c>
      <c r="O38" s="74">
        <f t="shared" ref="O38:BT38" si="92">O24</f>
        <v>3500</v>
      </c>
      <c r="P38" s="74">
        <f t="shared" si="92"/>
        <v>3500</v>
      </c>
      <c r="Q38" s="74">
        <f t="shared" si="92"/>
        <v>3500</v>
      </c>
      <c r="R38" s="74">
        <f t="shared" si="92"/>
        <v>3500</v>
      </c>
      <c r="S38" s="74">
        <f t="shared" si="92"/>
        <v>3500</v>
      </c>
      <c r="T38" s="74">
        <f t="shared" si="92"/>
        <v>3500</v>
      </c>
      <c r="U38" s="74">
        <f t="shared" si="92"/>
        <v>3500</v>
      </c>
      <c r="V38" s="74">
        <f t="shared" si="92"/>
        <v>3500</v>
      </c>
      <c r="W38" s="74">
        <f t="shared" si="92"/>
        <v>3500</v>
      </c>
      <c r="X38" s="74">
        <f t="shared" si="92"/>
        <v>3500</v>
      </c>
      <c r="Y38" s="74">
        <f t="shared" si="92"/>
        <v>3500</v>
      </c>
      <c r="Z38" s="74">
        <f t="shared" si="92"/>
        <v>3500</v>
      </c>
      <c r="AA38" s="74">
        <f t="shared" si="92"/>
        <v>3500</v>
      </c>
      <c r="AB38" s="74">
        <f t="shared" si="92"/>
        <v>6000</v>
      </c>
      <c r="AC38" s="74">
        <f t="shared" si="92"/>
        <v>6000</v>
      </c>
      <c r="AD38" s="74">
        <f t="shared" si="92"/>
        <v>6000</v>
      </c>
      <c r="AE38" s="74">
        <f t="shared" si="92"/>
        <v>6000</v>
      </c>
      <c r="AF38" s="74">
        <f t="shared" si="92"/>
        <v>6000</v>
      </c>
      <c r="AG38" s="74">
        <f t="shared" si="92"/>
        <v>6000</v>
      </c>
      <c r="AH38" s="74">
        <f t="shared" si="92"/>
        <v>6000</v>
      </c>
      <c r="AI38" s="74">
        <f t="shared" si="92"/>
        <v>4000</v>
      </c>
      <c r="AJ38" s="74">
        <f t="shared" si="92"/>
        <v>4000</v>
      </c>
      <c r="AK38" s="74">
        <f t="shared" si="92"/>
        <v>4000</v>
      </c>
      <c r="AL38" s="74">
        <f t="shared" si="92"/>
        <v>4000</v>
      </c>
      <c r="AM38" s="74">
        <f t="shared" si="92"/>
        <v>4000</v>
      </c>
      <c r="AN38" s="74">
        <f t="shared" si="92"/>
        <v>5500</v>
      </c>
      <c r="AO38" s="74">
        <f t="shared" si="92"/>
        <v>5500</v>
      </c>
      <c r="AP38" s="74">
        <f t="shared" si="92"/>
        <v>5500</v>
      </c>
      <c r="AQ38" s="74">
        <f t="shared" si="92"/>
        <v>5500</v>
      </c>
      <c r="AR38" s="74">
        <f t="shared" si="92"/>
        <v>3000</v>
      </c>
      <c r="AS38" s="74">
        <f t="shared" si="92"/>
        <v>3000</v>
      </c>
      <c r="AT38" s="74">
        <f t="shared" si="92"/>
        <v>3000</v>
      </c>
      <c r="AU38" s="74">
        <f t="shared" si="92"/>
        <v>3000</v>
      </c>
      <c r="AV38" s="74">
        <f t="shared" si="92"/>
        <v>3000</v>
      </c>
      <c r="AW38" s="74">
        <f t="shared" si="92"/>
        <v>2500</v>
      </c>
      <c r="AX38" s="74">
        <f t="shared" si="92"/>
        <v>2500</v>
      </c>
      <c r="AY38" s="74">
        <f t="shared" si="92"/>
        <v>2500</v>
      </c>
      <c r="AZ38" s="74">
        <f t="shared" si="92"/>
        <v>2500</v>
      </c>
      <c r="BA38" s="74">
        <f t="shared" si="92"/>
        <v>2500</v>
      </c>
      <c r="BB38" s="74">
        <f t="shared" si="92"/>
        <v>2500</v>
      </c>
      <c r="BC38" s="74">
        <f t="shared" si="92"/>
        <v>2500</v>
      </c>
      <c r="BD38" s="74">
        <f t="shared" si="92"/>
        <v>3500</v>
      </c>
      <c r="BE38" s="74">
        <f t="shared" si="92"/>
        <v>3500</v>
      </c>
      <c r="BF38" s="74">
        <f t="shared" si="92"/>
        <v>3500</v>
      </c>
      <c r="BG38" s="74">
        <f t="shared" si="92"/>
        <v>3500</v>
      </c>
      <c r="BH38" s="74">
        <f t="shared" si="92"/>
        <v>3500</v>
      </c>
      <c r="BI38" s="74">
        <f t="shared" si="92"/>
        <v>3500</v>
      </c>
      <c r="BJ38" s="74">
        <f t="shared" si="92"/>
        <v>3000</v>
      </c>
      <c r="BK38" s="74">
        <f t="shared" si="92"/>
        <v>3000</v>
      </c>
      <c r="BL38" s="74">
        <f t="shared" si="92"/>
        <v>3000</v>
      </c>
      <c r="BM38" s="74">
        <f t="shared" si="92"/>
        <v>3800</v>
      </c>
      <c r="BN38" s="74">
        <f t="shared" si="92"/>
        <v>3800</v>
      </c>
      <c r="BO38" s="74">
        <f t="shared" si="92"/>
        <v>3800</v>
      </c>
      <c r="BP38" s="74">
        <f t="shared" si="92"/>
        <v>3800</v>
      </c>
      <c r="BQ38" s="74">
        <f t="shared" si="92"/>
        <v>3800</v>
      </c>
      <c r="BR38" s="74">
        <f t="shared" si="92"/>
        <v>1400</v>
      </c>
      <c r="BS38" s="74">
        <f t="shared" si="92"/>
        <v>1400</v>
      </c>
      <c r="BT38" s="74">
        <f t="shared" si="92"/>
        <v>1400</v>
      </c>
    </row>
    <row r="39" spans="1:72">
      <c r="A39" s="1"/>
      <c r="B39" s="1"/>
      <c r="C39" t="s">
        <v>132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74">
        <f>N24</f>
        <v>3500</v>
      </c>
      <c r="O39" s="74">
        <f t="shared" ref="O39:BT39" si="93">O24</f>
        <v>3500</v>
      </c>
      <c r="P39" s="74">
        <f t="shared" si="93"/>
        <v>3500</v>
      </c>
      <c r="Q39" s="74">
        <f t="shared" si="93"/>
        <v>3500</v>
      </c>
      <c r="R39" s="74">
        <f t="shared" si="93"/>
        <v>3500</v>
      </c>
      <c r="S39" s="74">
        <f t="shared" si="93"/>
        <v>3500</v>
      </c>
      <c r="T39" s="74">
        <f t="shared" si="93"/>
        <v>3500</v>
      </c>
      <c r="U39" s="74">
        <f t="shared" si="93"/>
        <v>3500</v>
      </c>
      <c r="V39" s="74">
        <f t="shared" si="93"/>
        <v>3500</v>
      </c>
      <c r="W39" s="74">
        <f t="shared" si="93"/>
        <v>3500</v>
      </c>
      <c r="X39" s="74">
        <f t="shared" si="93"/>
        <v>3500</v>
      </c>
      <c r="Y39" s="74">
        <f t="shared" si="93"/>
        <v>3500</v>
      </c>
      <c r="Z39" s="74">
        <f t="shared" si="93"/>
        <v>3500</v>
      </c>
      <c r="AA39" s="74">
        <f t="shared" si="93"/>
        <v>3500</v>
      </c>
      <c r="AB39" s="74">
        <f t="shared" si="93"/>
        <v>6000</v>
      </c>
      <c r="AC39" s="74">
        <f t="shared" si="93"/>
        <v>6000</v>
      </c>
      <c r="AD39" s="74">
        <f t="shared" si="93"/>
        <v>6000</v>
      </c>
      <c r="AE39" s="74">
        <f t="shared" si="93"/>
        <v>6000</v>
      </c>
      <c r="AF39" s="74">
        <f t="shared" si="93"/>
        <v>6000</v>
      </c>
      <c r="AG39" s="74">
        <f t="shared" si="93"/>
        <v>6000</v>
      </c>
      <c r="AH39" s="74">
        <f t="shared" si="93"/>
        <v>6000</v>
      </c>
      <c r="AI39" s="74">
        <f t="shared" si="93"/>
        <v>4000</v>
      </c>
      <c r="AJ39" s="74">
        <f t="shared" si="93"/>
        <v>4000</v>
      </c>
      <c r="AK39" s="74">
        <f t="shared" si="93"/>
        <v>4000</v>
      </c>
      <c r="AL39" s="74">
        <f t="shared" si="93"/>
        <v>4000</v>
      </c>
      <c r="AM39" s="74">
        <f t="shared" si="93"/>
        <v>4000</v>
      </c>
      <c r="AN39" s="74">
        <f t="shared" si="93"/>
        <v>5500</v>
      </c>
      <c r="AO39" s="74">
        <f t="shared" si="93"/>
        <v>5500</v>
      </c>
      <c r="AP39" s="74">
        <f t="shared" si="93"/>
        <v>5500</v>
      </c>
      <c r="AQ39" s="74">
        <f t="shared" si="93"/>
        <v>5500</v>
      </c>
      <c r="AR39" s="74">
        <f t="shared" si="93"/>
        <v>3000</v>
      </c>
      <c r="AS39" s="74">
        <f t="shared" si="93"/>
        <v>3000</v>
      </c>
      <c r="AT39" s="74">
        <f t="shared" si="93"/>
        <v>3000</v>
      </c>
      <c r="AU39" s="74">
        <f t="shared" si="93"/>
        <v>3000</v>
      </c>
      <c r="AV39" s="74">
        <f t="shared" si="93"/>
        <v>3000</v>
      </c>
      <c r="AW39" s="74">
        <f t="shared" si="93"/>
        <v>2500</v>
      </c>
      <c r="AX39" s="74">
        <f t="shared" si="93"/>
        <v>2500</v>
      </c>
      <c r="AY39" s="74">
        <f t="shared" si="93"/>
        <v>2500</v>
      </c>
      <c r="AZ39" s="74">
        <f t="shared" si="93"/>
        <v>2500</v>
      </c>
      <c r="BA39" s="74">
        <f t="shared" si="93"/>
        <v>2500</v>
      </c>
      <c r="BB39" s="74">
        <f t="shared" si="93"/>
        <v>2500</v>
      </c>
      <c r="BC39" s="74">
        <f t="shared" si="93"/>
        <v>2500</v>
      </c>
      <c r="BD39" s="74">
        <f t="shared" si="93"/>
        <v>3500</v>
      </c>
      <c r="BE39" s="74">
        <f t="shared" si="93"/>
        <v>3500</v>
      </c>
      <c r="BF39" s="74">
        <f t="shared" si="93"/>
        <v>3500</v>
      </c>
      <c r="BG39" s="74">
        <f t="shared" si="93"/>
        <v>3500</v>
      </c>
      <c r="BH39" s="74">
        <f t="shared" si="93"/>
        <v>3500</v>
      </c>
      <c r="BI39" s="74">
        <f t="shared" si="93"/>
        <v>3500</v>
      </c>
      <c r="BJ39" s="74">
        <f t="shared" si="93"/>
        <v>3000</v>
      </c>
      <c r="BK39" s="74">
        <f t="shared" si="93"/>
        <v>3000</v>
      </c>
      <c r="BL39" s="74">
        <f t="shared" si="93"/>
        <v>3000</v>
      </c>
      <c r="BM39" s="74">
        <f t="shared" si="93"/>
        <v>3800</v>
      </c>
      <c r="BN39" s="74">
        <f t="shared" si="93"/>
        <v>3800</v>
      </c>
      <c r="BO39" s="74">
        <f t="shared" si="93"/>
        <v>3800</v>
      </c>
      <c r="BP39" s="74">
        <f t="shared" si="93"/>
        <v>3800</v>
      </c>
      <c r="BQ39" s="74">
        <f t="shared" si="93"/>
        <v>3800</v>
      </c>
      <c r="BR39" s="74">
        <f t="shared" si="93"/>
        <v>1400</v>
      </c>
      <c r="BS39" s="74">
        <f t="shared" si="93"/>
        <v>1400</v>
      </c>
      <c r="BT39" s="74">
        <f t="shared" si="93"/>
        <v>1400</v>
      </c>
    </row>
    <row r="40" spans="1:72">
      <c r="A40" s="1"/>
      <c r="B40" s="1"/>
      <c r="C40" t="s">
        <v>133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74">
        <f>N37+N38-N39</f>
        <v>0</v>
      </c>
      <c r="O40" s="74">
        <f t="shared" ref="O40:BT40" si="94">O37+O38-O39</f>
        <v>0</v>
      </c>
      <c r="P40" s="74">
        <f t="shared" si="94"/>
        <v>0</v>
      </c>
      <c r="Q40" s="74">
        <f t="shared" si="94"/>
        <v>0</v>
      </c>
      <c r="R40" s="74">
        <f t="shared" si="94"/>
        <v>0</v>
      </c>
      <c r="S40" s="74">
        <f t="shared" si="94"/>
        <v>0</v>
      </c>
      <c r="T40" s="74">
        <f t="shared" si="94"/>
        <v>0</v>
      </c>
      <c r="U40" s="74">
        <f t="shared" si="94"/>
        <v>0</v>
      </c>
      <c r="V40" s="74">
        <f t="shared" si="94"/>
        <v>0</v>
      </c>
      <c r="W40" s="74">
        <f t="shared" si="94"/>
        <v>0</v>
      </c>
      <c r="X40" s="74">
        <f t="shared" si="94"/>
        <v>0</v>
      </c>
      <c r="Y40" s="74">
        <f t="shared" si="94"/>
        <v>0</v>
      </c>
      <c r="Z40" s="74">
        <f t="shared" si="94"/>
        <v>0</v>
      </c>
      <c r="AA40" s="74">
        <f t="shared" si="94"/>
        <v>0</v>
      </c>
      <c r="AB40" s="74">
        <f t="shared" si="94"/>
        <v>0</v>
      </c>
      <c r="AC40" s="74">
        <f t="shared" si="94"/>
        <v>0</v>
      </c>
      <c r="AD40" s="74">
        <f t="shared" si="94"/>
        <v>0</v>
      </c>
      <c r="AE40" s="74">
        <f t="shared" si="94"/>
        <v>0</v>
      </c>
      <c r="AF40" s="74">
        <f t="shared" si="94"/>
        <v>0</v>
      </c>
      <c r="AG40" s="74">
        <f t="shared" si="94"/>
        <v>0</v>
      </c>
      <c r="AH40" s="74">
        <f t="shared" si="94"/>
        <v>0</v>
      </c>
      <c r="AI40" s="74">
        <f t="shared" si="94"/>
        <v>0</v>
      </c>
      <c r="AJ40" s="74">
        <f t="shared" si="94"/>
        <v>0</v>
      </c>
      <c r="AK40" s="74">
        <f t="shared" si="94"/>
        <v>0</v>
      </c>
      <c r="AL40" s="74">
        <f t="shared" si="94"/>
        <v>0</v>
      </c>
      <c r="AM40" s="74">
        <f t="shared" si="94"/>
        <v>0</v>
      </c>
      <c r="AN40" s="74">
        <f t="shared" si="94"/>
        <v>0</v>
      </c>
      <c r="AO40" s="74">
        <f t="shared" si="94"/>
        <v>0</v>
      </c>
      <c r="AP40" s="74">
        <f t="shared" si="94"/>
        <v>0</v>
      </c>
      <c r="AQ40" s="74">
        <f t="shared" si="94"/>
        <v>0</v>
      </c>
      <c r="AR40" s="74">
        <f t="shared" si="94"/>
        <v>0</v>
      </c>
      <c r="AS40" s="74">
        <f t="shared" si="94"/>
        <v>0</v>
      </c>
      <c r="AT40" s="74">
        <f t="shared" si="94"/>
        <v>0</v>
      </c>
      <c r="AU40" s="74">
        <f t="shared" si="94"/>
        <v>0</v>
      </c>
      <c r="AV40" s="74">
        <f t="shared" si="94"/>
        <v>0</v>
      </c>
      <c r="AW40" s="74">
        <f t="shared" si="94"/>
        <v>0</v>
      </c>
      <c r="AX40" s="74">
        <f t="shared" si="94"/>
        <v>0</v>
      </c>
      <c r="AY40" s="74">
        <f t="shared" si="94"/>
        <v>0</v>
      </c>
      <c r="AZ40" s="74">
        <f t="shared" si="94"/>
        <v>0</v>
      </c>
      <c r="BA40" s="74">
        <f t="shared" si="94"/>
        <v>0</v>
      </c>
      <c r="BB40" s="74">
        <f t="shared" si="94"/>
        <v>0</v>
      </c>
      <c r="BC40" s="74">
        <f t="shared" si="94"/>
        <v>0</v>
      </c>
      <c r="BD40" s="74">
        <f t="shared" si="94"/>
        <v>0</v>
      </c>
      <c r="BE40" s="74">
        <f t="shared" si="94"/>
        <v>0</v>
      </c>
      <c r="BF40" s="74">
        <f t="shared" si="94"/>
        <v>0</v>
      </c>
      <c r="BG40" s="74">
        <f t="shared" si="94"/>
        <v>0</v>
      </c>
      <c r="BH40" s="74">
        <f t="shared" si="94"/>
        <v>0</v>
      </c>
      <c r="BI40" s="74">
        <f t="shared" si="94"/>
        <v>0</v>
      </c>
      <c r="BJ40" s="74">
        <f t="shared" si="94"/>
        <v>0</v>
      </c>
      <c r="BK40" s="74">
        <f t="shared" si="94"/>
        <v>0</v>
      </c>
      <c r="BL40" s="74">
        <f t="shared" si="94"/>
        <v>0</v>
      </c>
      <c r="BM40" s="74">
        <f t="shared" si="94"/>
        <v>0</v>
      </c>
      <c r="BN40" s="74">
        <f t="shared" si="94"/>
        <v>0</v>
      </c>
      <c r="BO40" s="74">
        <f t="shared" si="94"/>
        <v>0</v>
      </c>
      <c r="BP40" s="74">
        <f t="shared" si="94"/>
        <v>0</v>
      </c>
      <c r="BQ40" s="74">
        <f t="shared" si="94"/>
        <v>0</v>
      </c>
      <c r="BR40" s="74">
        <f t="shared" si="94"/>
        <v>0</v>
      </c>
      <c r="BS40" s="74">
        <f t="shared" si="94"/>
        <v>0</v>
      </c>
      <c r="BT40" s="74">
        <f t="shared" si="94"/>
        <v>0</v>
      </c>
    </row>
    <row r="41" spans="1:7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72">
      <c r="A42" s="1" t="s">
        <v>98</v>
      </c>
      <c r="B42" s="1" t="s">
        <v>136</v>
      </c>
      <c r="C42" s="79" t="s">
        <v>134</v>
      </c>
      <c r="D42" s="1" t="s">
        <v>135</v>
      </c>
      <c r="E42" s="1">
        <v>1</v>
      </c>
      <c r="F42" s="1">
        <v>48</v>
      </c>
      <c r="G42" s="1"/>
      <c r="H42" s="1"/>
      <c r="I42" s="1"/>
      <c r="J42" s="1"/>
      <c r="K42" s="1"/>
      <c r="L42" s="1"/>
      <c r="M42" s="1"/>
    </row>
    <row r="43" spans="1:72">
      <c r="C43" s="23" t="s">
        <v>113</v>
      </c>
      <c r="L43" s="74">
        <f>K47</f>
        <v>0</v>
      </c>
      <c r="M43" s="74">
        <f>L47</f>
        <v>0</v>
      </c>
      <c r="N43" s="74">
        <f>M47</f>
        <v>15000</v>
      </c>
      <c r="O43" s="74">
        <f t="shared" ref="O43:BT43" si="95">N47</f>
        <v>11500</v>
      </c>
      <c r="P43" s="74">
        <f t="shared" si="95"/>
        <v>8000</v>
      </c>
      <c r="Q43" s="74">
        <f t="shared" si="95"/>
        <v>19500</v>
      </c>
      <c r="R43" s="74">
        <f t="shared" si="95"/>
        <v>16000</v>
      </c>
      <c r="S43" s="74">
        <f t="shared" si="95"/>
        <v>12500</v>
      </c>
      <c r="T43" s="74">
        <f t="shared" si="95"/>
        <v>19000</v>
      </c>
      <c r="U43" s="74">
        <f t="shared" si="95"/>
        <v>15500</v>
      </c>
      <c r="V43" s="74">
        <f t="shared" si="95"/>
        <v>12000</v>
      </c>
      <c r="W43" s="74">
        <f t="shared" si="95"/>
        <v>18500</v>
      </c>
      <c r="X43" s="74">
        <f t="shared" si="95"/>
        <v>15000</v>
      </c>
      <c r="Y43" s="74">
        <f t="shared" si="95"/>
        <v>11500</v>
      </c>
      <c r="Z43" s="74">
        <f t="shared" si="95"/>
        <v>18000</v>
      </c>
      <c r="AA43" s="74">
        <f t="shared" si="95"/>
        <v>14500</v>
      </c>
      <c r="AB43" s="74">
        <f t="shared" si="95"/>
        <v>11000</v>
      </c>
      <c r="AC43" s="74">
        <f t="shared" si="95"/>
        <v>25000</v>
      </c>
      <c r="AD43" s="74">
        <f t="shared" si="95"/>
        <v>19000</v>
      </c>
      <c r="AE43" s="74">
        <f t="shared" si="95"/>
        <v>13000</v>
      </c>
      <c r="AF43" s="74">
        <f t="shared" si="95"/>
        <v>27000</v>
      </c>
      <c r="AG43" s="74">
        <f t="shared" si="95"/>
        <v>21000</v>
      </c>
      <c r="AH43" s="74">
        <f t="shared" si="95"/>
        <v>15000</v>
      </c>
      <c r="AI43" s="74">
        <f t="shared" si="95"/>
        <v>19000</v>
      </c>
      <c r="AJ43" s="74">
        <f t="shared" si="95"/>
        <v>15000</v>
      </c>
      <c r="AK43" s="74">
        <f t="shared" si="95"/>
        <v>11000</v>
      </c>
      <c r="AL43" s="74">
        <f t="shared" si="95"/>
        <v>27000</v>
      </c>
      <c r="AM43" s="74">
        <f t="shared" si="95"/>
        <v>23000</v>
      </c>
      <c r="AN43" s="74">
        <f t="shared" si="95"/>
        <v>19000</v>
      </c>
      <c r="AO43" s="74">
        <f t="shared" si="95"/>
        <v>23500</v>
      </c>
      <c r="AP43" s="74">
        <f t="shared" si="95"/>
        <v>18000</v>
      </c>
      <c r="AQ43" s="74">
        <f t="shared" si="95"/>
        <v>12500</v>
      </c>
      <c r="AR43" s="74">
        <f t="shared" si="95"/>
        <v>17000</v>
      </c>
      <c r="AS43" s="74">
        <f t="shared" si="95"/>
        <v>14000</v>
      </c>
      <c r="AT43" s="74">
        <f t="shared" si="95"/>
        <v>11000</v>
      </c>
      <c r="AU43" s="74">
        <f t="shared" si="95"/>
        <v>18000</v>
      </c>
      <c r="AV43" s="74">
        <f t="shared" si="95"/>
        <v>15000</v>
      </c>
      <c r="AW43" s="74">
        <f t="shared" si="95"/>
        <v>12000</v>
      </c>
      <c r="AX43" s="74">
        <f t="shared" si="95"/>
        <v>19500</v>
      </c>
      <c r="AY43" s="74">
        <f t="shared" si="95"/>
        <v>17000</v>
      </c>
      <c r="AZ43" s="74">
        <f t="shared" si="95"/>
        <v>14500</v>
      </c>
      <c r="BA43" s="74">
        <f t="shared" si="95"/>
        <v>12000</v>
      </c>
      <c r="BB43" s="74">
        <f t="shared" si="95"/>
        <v>19500</v>
      </c>
      <c r="BC43" s="74">
        <f t="shared" si="95"/>
        <v>17000</v>
      </c>
      <c r="BD43" s="74">
        <f t="shared" si="95"/>
        <v>14500</v>
      </c>
      <c r="BE43" s="74">
        <f t="shared" si="95"/>
        <v>21000</v>
      </c>
      <c r="BF43" s="74">
        <f t="shared" si="95"/>
        <v>17500</v>
      </c>
      <c r="BG43" s="74">
        <f t="shared" si="95"/>
        <v>14000</v>
      </c>
      <c r="BH43" s="74">
        <f t="shared" si="95"/>
        <v>20500</v>
      </c>
      <c r="BI43" s="74">
        <f t="shared" si="95"/>
        <v>17000</v>
      </c>
      <c r="BJ43" s="74">
        <f t="shared" si="95"/>
        <v>13500</v>
      </c>
      <c r="BK43" s="74">
        <f t="shared" si="95"/>
        <v>20500</v>
      </c>
      <c r="BL43" s="74">
        <f t="shared" si="95"/>
        <v>17500</v>
      </c>
      <c r="BM43" s="74">
        <f t="shared" si="95"/>
        <v>14500</v>
      </c>
      <c r="BN43" s="74">
        <f t="shared" si="95"/>
        <v>20700</v>
      </c>
      <c r="BO43" s="74">
        <f t="shared" si="95"/>
        <v>16900</v>
      </c>
      <c r="BP43" s="74">
        <f t="shared" si="95"/>
        <v>13100</v>
      </c>
      <c r="BQ43" s="74">
        <f t="shared" si="95"/>
        <v>19300</v>
      </c>
      <c r="BR43" s="74">
        <f t="shared" si="95"/>
        <v>15500</v>
      </c>
      <c r="BS43" s="74">
        <f t="shared" si="95"/>
        <v>14100</v>
      </c>
      <c r="BT43" s="74">
        <f t="shared" si="95"/>
        <v>12700</v>
      </c>
    </row>
    <row r="44" spans="1:72">
      <c r="C44" s="42" t="s">
        <v>115</v>
      </c>
      <c r="L44" s="74">
        <f>K45</f>
        <v>0</v>
      </c>
      <c r="M44" s="74">
        <f>L45</f>
        <v>15000</v>
      </c>
      <c r="N44" s="74">
        <f>M45</f>
        <v>0</v>
      </c>
      <c r="O44" s="74">
        <f t="shared" ref="O44:BT44" si="96">N45</f>
        <v>0</v>
      </c>
      <c r="P44" s="74">
        <f t="shared" si="96"/>
        <v>15000</v>
      </c>
      <c r="Q44" s="74">
        <f t="shared" si="96"/>
        <v>0</v>
      </c>
      <c r="R44" s="74">
        <f t="shared" si="96"/>
        <v>0</v>
      </c>
      <c r="S44" s="74">
        <f t="shared" si="96"/>
        <v>10000</v>
      </c>
      <c r="T44" s="74">
        <f t="shared" si="96"/>
        <v>0</v>
      </c>
      <c r="U44" s="74">
        <f t="shared" si="96"/>
        <v>0</v>
      </c>
      <c r="V44" s="74">
        <f t="shared" si="96"/>
        <v>10000</v>
      </c>
      <c r="W44" s="74">
        <f t="shared" si="96"/>
        <v>0</v>
      </c>
      <c r="X44" s="74">
        <f t="shared" si="96"/>
        <v>0</v>
      </c>
      <c r="Y44" s="74">
        <f t="shared" si="96"/>
        <v>10000</v>
      </c>
      <c r="Z44" s="74">
        <f t="shared" si="96"/>
        <v>0</v>
      </c>
      <c r="AA44" s="74">
        <f t="shared" si="96"/>
        <v>0</v>
      </c>
      <c r="AB44" s="74">
        <f t="shared" si="96"/>
        <v>20000</v>
      </c>
      <c r="AC44" s="74">
        <f t="shared" si="96"/>
        <v>0</v>
      </c>
      <c r="AD44" s="74">
        <f t="shared" si="96"/>
        <v>0</v>
      </c>
      <c r="AE44" s="74">
        <f t="shared" si="96"/>
        <v>20000</v>
      </c>
      <c r="AF44" s="74">
        <f t="shared" si="96"/>
        <v>0</v>
      </c>
      <c r="AG44" s="74">
        <f t="shared" si="96"/>
        <v>0</v>
      </c>
      <c r="AH44" s="74">
        <f t="shared" si="96"/>
        <v>10000</v>
      </c>
      <c r="AI44" s="74">
        <f t="shared" si="96"/>
        <v>0</v>
      </c>
      <c r="AJ44" s="74">
        <f t="shared" si="96"/>
        <v>0</v>
      </c>
      <c r="AK44" s="74">
        <f t="shared" si="96"/>
        <v>20000</v>
      </c>
      <c r="AL44" s="74">
        <f t="shared" si="96"/>
        <v>0</v>
      </c>
      <c r="AM44" s="74">
        <f t="shared" si="96"/>
        <v>0</v>
      </c>
      <c r="AN44" s="74">
        <f t="shared" si="96"/>
        <v>10000</v>
      </c>
      <c r="AO44" s="74">
        <f t="shared" si="96"/>
        <v>0</v>
      </c>
      <c r="AP44" s="74">
        <f t="shared" si="96"/>
        <v>0</v>
      </c>
      <c r="AQ44" s="74">
        <f t="shared" si="96"/>
        <v>10000</v>
      </c>
      <c r="AR44" s="74">
        <f t="shared" si="96"/>
        <v>0</v>
      </c>
      <c r="AS44" s="74">
        <f t="shared" si="96"/>
        <v>0</v>
      </c>
      <c r="AT44" s="74">
        <f t="shared" si="96"/>
        <v>10000</v>
      </c>
      <c r="AU44" s="74">
        <f t="shared" si="96"/>
        <v>0</v>
      </c>
      <c r="AV44" s="74">
        <f t="shared" si="96"/>
        <v>0</v>
      </c>
      <c r="AW44" s="74">
        <f t="shared" si="96"/>
        <v>10000</v>
      </c>
      <c r="AX44" s="74">
        <f t="shared" si="96"/>
        <v>0</v>
      </c>
      <c r="AY44" s="74">
        <f t="shared" si="96"/>
        <v>0</v>
      </c>
      <c r="AZ44" s="74">
        <f t="shared" si="96"/>
        <v>0</v>
      </c>
      <c r="BA44" s="74">
        <f t="shared" si="96"/>
        <v>10000</v>
      </c>
      <c r="BB44" s="74">
        <f t="shared" si="96"/>
        <v>0</v>
      </c>
      <c r="BC44" s="74">
        <f t="shared" si="96"/>
        <v>0</v>
      </c>
      <c r="BD44" s="74">
        <f t="shared" si="96"/>
        <v>10000</v>
      </c>
      <c r="BE44" s="74">
        <f t="shared" si="96"/>
        <v>0</v>
      </c>
      <c r="BF44" s="74">
        <f t="shared" si="96"/>
        <v>0</v>
      </c>
      <c r="BG44" s="74">
        <f t="shared" si="96"/>
        <v>10000</v>
      </c>
      <c r="BH44" s="74">
        <f t="shared" si="96"/>
        <v>0</v>
      </c>
      <c r="BI44" s="74">
        <f t="shared" si="96"/>
        <v>0</v>
      </c>
      <c r="BJ44" s="74">
        <f t="shared" si="96"/>
        <v>10000</v>
      </c>
      <c r="BK44" s="74">
        <f t="shared" si="96"/>
        <v>0</v>
      </c>
      <c r="BL44" s="74">
        <f t="shared" si="96"/>
        <v>0</v>
      </c>
      <c r="BM44" s="74">
        <f t="shared" si="96"/>
        <v>10000</v>
      </c>
      <c r="BN44" s="74">
        <f t="shared" si="96"/>
        <v>0</v>
      </c>
      <c r="BO44" s="74">
        <f t="shared" si="96"/>
        <v>0</v>
      </c>
      <c r="BP44" s="74">
        <f t="shared" si="96"/>
        <v>10000</v>
      </c>
      <c r="BQ44" s="74">
        <f t="shared" si="96"/>
        <v>0</v>
      </c>
      <c r="BR44" s="74">
        <f t="shared" si="96"/>
        <v>0</v>
      </c>
      <c r="BS44" s="74">
        <f t="shared" si="96"/>
        <v>0</v>
      </c>
      <c r="BT44" s="74">
        <f t="shared" si="96"/>
        <v>0</v>
      </c>
    </row>
    <row r="45" spans="1:72">
      <c r="C45" s="42" t="s">
        <v>116</v>
      </c>
      <c r="L45" s="74">
        <v>15000</v>
      </c>
      <c r="M45" s="74"/>
      <c r="N45" s="74"/>
      <c r="O45" s="74">
        <v>15000</v>
      </c>
      <c r="P45" s="74"/>
      <c r="Q45" s="74"/>
      <c r="R45" s="74">
        <v>10000</v>
      </c>
      <c r="S45" s="74"/>
      <c r="T45" s="74"/>
      <c r="U45" s="74">
        <v>10000</v>
      </c>
      <c r="V45" s="74"/>
      <c r="W45" s="74"/>
      <c r="X45" s="74">
        <v>10000</v>
      </c>
      <c r="Y45" s="74"/>
      <c r="Z45" s="74"/>
      <c r="AA45" s="74">
        <v>20000</v>
      </c>
      <c r="AB45" s="74"/>
      <c r="AC45" s="74"/>
      <c r="AD45" s="74">
        <v>20000</v>
      </c>
      <c r="AE45" s="74"/>
      <c r="AF45" s="74"/>
      <c r="AG45" s="74">
        <v>10000</v>
      </c>
      <c r="AH45" s="74"/>
      <c r="AI45" s="74"/>
      <c r="AJ45" s="74">
        <v>20000</v>
      </c>
      <c r="AK45" s="74"/>
      <c r="AL45" s="74"/>
      <c r="AM45" s="74">
        <v>10000</v>
      </c>
      <c r="AN45" s="74"/>
      <c r="AO45" s="74"/>
      <c r="AP45" s="74">
        <v>10000</v>
      </c>
      <c r="AQ45" s="74"/>
      <c r="AR45" s="74"/>
      <c r="AS45" s="74">
        <v>10000</v>
      </c>
      <c r="AT45" s="74"/>
      <c r="AU45" s="74"/>
      <c r="AV45" s="74">
        <v>10000</v>
      </c>
      <c r="AW45" s="74"/>
      <c r="AX45" s="74"/>
      <c r="AY45" s="74"/>
      <c r="AZ45" s="74">
        <v>10000</v>
      </c>
      <c r="BA45" s="74"/>
      <c r="BB45" s="74"/>
      <c r="BC45" s="74">
        <v>10000</v>
      </c>
      <c r="BD45" s="74"/>
      <c r="BE45" s="74"/>
      <c r="BF45" s="74">
        <v>10000</v>
      </c>
      <c r="BG45" s="74"/>
      <c r="BH45" s="74"/>
      <c r="BI45" s="74">
        <v>10000</v>
      </c>
      <c r="BJ45" s="74"/>
      <c r="BK45" s="74"/>
      <c r="BL45" s="74">
        <v>10000</v>
      </c>
      <c r="BM45" s="74"/>
      <c r="BN45" s="74"/>
      <c r="BO45" s="74">
        <v>10000</v>
      </c>
      <c r="BP45" s="74"/>
      <c r="BQ45" s="74"/>
      <c r="BR45" s="74"/>
      <c r="BS45" s="74"/>
      <c r="BT45" s="74"/>
    </row>
    <row r="46" spans="1:72">
      <c r="C46" s="42" t="s">
        <v>117</v>
      </c>
      <c r="L46" s="74">
        <f>L24</f>
        <v>0</v>
      </c>
      <c r="M46" s="74">
        <f>M24</f>
        <v>0</v>
      </c>
      <c r="N46" s="74">
        <f>N24</f>
        <v>3500</v>
      </c>
      <c r="O46" s="74">
        <f t="shared" ref="O46:BT46" si="97">O24</f>
        <v>3500</v>
      </c>
      <c r="P46" s="74">
        <f t="shared" si="97"/>
        <v>3500</v>
      </c>
      <c r="Q46" s="74">
        <f t="shared" si="97"/>
        <v>3500</v>
      </c>
      <c r="R46" s="74">
        <f t="shared" si="97"/>
        <v>3500</v>
      </c>
      <c r="S46" s="74">
        <f t="shared" si="97"/>
        <v>3500</v>
      </c>
      <c r="T46" s="74">
        <f t="shared" si="97"/>
        <v>3500</v>
      </c>
      <c r="U46" s="74">
        <f t="shared" si="97"/>
        <v>3500</v>
      </c>
      <c r="V46" s="74">
        <f t="shared" si="97"/>
        <v>3500</v>
      </c>
      <c r="W46" s="74">
        <f t="shared" si="97"/>
        <v>3500</v>
      </c>
      <c r="X46" s="74">
        <f t="shared" si="97"/>
        <v>3500</v>
      </c>
      <c r="Y46" s="74">
        <f t="shared" si="97"/>
        <v>3500</v>
      </c>
      <c r="Z46" s="74">
        <f t="shared" si="97"/>
        <v>3500</v>
      </c>
      <c r="AA46" s="74">
        <f t="shared" si="97"/>
        <v>3500</v>
      </c>
      <c r="AB46" s="74">
        <f t="shared" si="97"/>
        <v>6000</v>
      </c>
      <c r="AC46" s="74">
        <f t="shared" si="97"/>
        <v>6000</v>
      </c>
      <c r="AD46" s="74">
        <f t="shared" si="97"/>
        <v>6000</v>
      </c>
      <c r="AE46" s="74">
        <f t="shared" si="97"/>
        <v>6000</v>
      </c>
      <c r="AF46" s="74">
        <f t="shared" si="97"/>
        <v>6000</v>
      </c>
      <c r="AG46" s="74">
        <f t="shared" si="97"/>
        <v>6000</v>
      </c>
      <c r="AH46" s="74">
        <f t="shared" si="97"/>
        <v>6000</v>
      </c>
      <c r="AI46" s="74">
        <f t="shared" si="97"/>
        <v>4000</v>
      </c>
      <c r="AJ46" s="74">
        <f t="shared" si="97"/>
        <v>4000</v>
      </c>
      <c r="AK46" s="74">
        <f t="shared" si="97"/>
        <v>4000</v>
      </c>
      <c r="AL46" s="74">
        <f t="shared" si="97"/>
        <v>4000</v>
      </c>
      <c r="AM46" s="74">
        <f t="shared" si="97"/>
        <v>4000</v>
      </c>
      <c r="AN46" s="74">
        <f t="shared" si="97"/>
        <v>5500</v>
      </c>
      <c r="AO46" s="74">
        <f t="shared" si="97"/>
        <v>5500</v>
      </c>
      <c r="AP46" s="74">
        <f t="shared" si="97"/>
        <v>5500</v>
      </c>
      <c r="AQ46" s="74">
        <f t="shared" si="97"/>
        <v>5500</v>
      </c>
      <c r="AR46" s="74">
        <f t="shared" si="97"/>
        <v>3000</v>
      </c>
      <c r="AS46" s="74">
        <f t="shared" si="97"/>
        <v>3000</v>
      </c>
      <c r="AT46" s="74">
        <f t="shared" si="97"/>
        <v>3000</v>
      </c>
      <c r="AU46" s="74">
        <f t="shared" si="97"/>
        <v>3000</v>
      </c>
      <c r="AV46" s="74">
        <f t="shared" si="97"/>
        <v>3000</v>
      </c>
      <c r="AW46" s="74">
        <f t="shared" si="97"/>
        <v>2500</v>
      </c>
      <c r="AX46" s="74">
        <f t="shared" si="97"/>
        <v>2500</v>
      </c>
      <c r="AY46" s="74">
        <f t="shared" si="97"/>
        <v>2500</v>
      </c>
      <c r="AZ46" s="74">
        <f t="shared" si="97"/>
        <v>2500</v>
      </c>
      <c r="BA46" s="74">
        <f t="shared" si="97"/>
        <v>2500</v>
      </c>
      <c r="BB46" s="74">
        <f t="shared" si="97"/>
        <v>2500</v>
      </c>
      <c r="BC46" s="74">
        <f t="shared" si="97"/>
        <v>2500</v>
      </c>
      <c r="BD46" s="74">
        <f t="shared" si="97"/>
        <v>3500</v>
      </c>
      <c r="BE46" s="74">
        <f t="shared" si="97"/>
        <v>3500</v>
      </c>
      <c r="BF46" s="74">
        <f t="shared" si="97"/>
        <v>3500</v>
      </c>
      <c r="BG46" s="74">
        <f t="shared" si="97"/>
        <v>3500</v>
      </c>
      <c r="BH46" s="74">
        <f t="shared" si="97"/>
        <v>3500</v>
      </c>
      <c r="BI46" s="74">
        <f t="shared" si="97"/>
        <v>3500</v>
      </c>
      <c r="BJ46" s="74">
        <f t="shared" si="97"/>
        <v>3000</v>
      </c>
      <c r="BK46" s="74">
        <f t="shared" si="97"/>
        <v>3000</v>
      </c>
      <c r="BL46" s="74">
        <f t="shared" si="97"/>
        <v>3000</v>
      </c>
      <c r="BM46" s="74">
        <f t="shared" si="97"/>
        <v>3800</v>
      </c>
      <c r="BN46" s="74">
        <f t="shared" si="97"/>
        <v>3800</v>
      </c>
      <c r="BO46" s="74">
        <f t="shared" si="97"/>
        <v>3800</v>
      </c>
      <c r="BP46" s="74">
        <f t="shared" si="97"/>
        <v>3800</v>
      </c>
      <c r="BQ46" s="74">
        <f t="shared" si="97"/>
        <v>3800</v>
      </c>
      <c r="BR46" s="74">
        <f t="shared" si="97"/>
        <v>1400</v>
      </c>
      <c r="BS46" s="74">
        <f t="shared" si="97"/>
        <v>1400</v>
      </c>
      <c r="BT46" s="74">
        <f t="shared" si="97"/>
        <v>1400</v>
      </c>
    </row>
    <row r="47" spans="1:72">
      <c r="C47" s="42" t="s">
        <v>118</v>
      </c>
      <c r="L47" s="74">
        <f>L43+L44-L46</f>
        <v>0</v>
      </c>
      <c r="M47" s="74">
        <f>M43+M44-M46</f>
        <v>15000</v>
      </c>
      <c r="N47" s="74">
        <f>N43+N44-N46</f>
        <v>11500</v>
      </c>
      <c r="O47" s="74">
        <f t="shared" ref="O47:BT47" si="98">O43+O44-O46</f>
        <v>8000</v>
      </c>
      <c r="P47" s="74">
        <f t="shared" si="98"/>
        <v>19500</v>
      </c>
      <c r="Q47" s="74">
        <f t="shared" si="98"/>
        <v>16000</v>
      </c>
      <c r="R47" s="74">
        <f t="shared" si="98"/>
        <v>12500</v>
      </c>
      <c r="S47" s="74">
        <f t="shared" si="98"/>
        <v>19000</v>
      </c>
      <c r="T47" s="74">
        <f t="shared" si="98"/>
        <v>15500</v>
      </c>
      <c r="U47" s="74">
        <f t="shared" si="98"/>
        <v>12000</v>
      </c>
      <c r="V47" s="74">
        <f t="shared" si="98"/>
        <v>18500</v>
      </c>
      <c r="W47" s="74">
        <f t="shared" si="98"/>
        <v>15000</v>
      </c>
      <c r="X47" s="74">
        <f t="shared" si="98"/>
        <v>11500</v>
      </c>
      <c r="Y47" s="74">
        <f t="shared" si="98"/>
        <v>18000</v>
      </c>
      <c r="Z47" s="74">
        <f t="shared" si="98"/>
        <v>14500</v>
      </c>
      <c r="AA47" s="74">
        <f t="shared" si="98"/>
        <v>11000</v>
      </c>
      <c r="AB47" s="74">
        <f t="shared" si="98"/>
        <v>25000</v>
      </c>
      <c r="AC47" s="74">
        <f t="shared" si="98"/>
        <v>19000</v>
      </c>
      <c r="AD47" s="74">
        <f t="shared" si="98"/>
        <v>13000</v>
      </c>
      <c r="AE47" s="74">
        <f t="shared" si="98"/>
        <v>27000</v>
      </c>
      <c r="AF47" s="74">
        <f t="shared" si="98"/>
        <v>21000</v>
      </c>
      <c r="AG47" s="74">
        <f t="shared" si="98"/>
        <v>15000</v>
      </c>
      <c r="AH47" s="74">
        <f t="shared" si="98"/>
        <v>19000</v>
      </c>
      <c r="AI47" s="74">
        <f t="shared" si="98"/>
        <v>15000</v>
      </c>
      <c r="AJ47" s="74">
        <f t="shared" si="98"/>
        <v>11000</v>
      </c>
      <c r="AK47" s="74">
        <f t="shared" si="98"/>
        <v>27000</v>
      </c>
      <c r="AL47" s="74">
        <f t="shared" si="98"/>
        <v>23000</v>
      </c>
      <c r="AM47" s="74">
        <f t="shared" si="98"/>
        <v>19000</v>
      </c>
      <c r="AN47" s="74">
        <f t="shared" si="98"/>
        <v>23500</v>
      </c>
      <c r="AO47" s="74">
        <f t="shared" si="98"/>
        <v>18000</v>
      </c>
      <c r="AP47" s="74">
        <f t="shared" si="98"/>
        <v>12500</v>
      </c>
      <c r="AQ47" s="74">
        <f t="shared" si="98"/>
        <v>17000</v>
      </c>
      <c r="AR47" s="74">
        <f t="shared" si="98"/>
        <v>14000</v>
      </c>
      <c r="AS47" s="74">
        <f t="shared" si="98"/>
        <v>11000</v>
      </c>
      <c r="AT47" s="74">
        <f t="shared" si="98"/>
        <v>18000</v>
      </c>
      <c r="AU47" s="74">
        <f t="shared" si="98"/>
        <v>15000</v>
      </c>
      <c r="AV47" s="74">
        <f t="shared" si="98"/>
        <v>12000</v>
      </c>
      <c r="AW47" s="74">
        <f t="shared" si="98"/>
        <v>19500</v>
      </c>
      <c r="AX47" s="74">
        <f t="shared" si="98"/>
        <v>17000</v>
      </c>
      <c r="AY47" s="74">
        <f t="shared" si="98"/>
        <v>14500</v>
      </c>
      <c r="AZ47" s="74">
        <f t="shared" si="98"/>
        <v>12000</v>
      </c>
      <c r="BA47" s="74">
        <f t="shared" si="98"/>
        <v>19500</v>
      </c>
      <c r="BB47" s="74">
        <f t="shared" si="98"/>
        <v>17000</v>
      </c>
      <c r="BC47" s="74">
        <f t="shared" si="98"/>
        <v>14500</v>
      </c>
      <c r="BD47" s="74">
        <f t="shared" si="98"/>
        <v>21000</v>
      </c>
      <c r="BE47" s="74">
        <f t="shared" si="98"/>
        <v>17500</v>
      </c>
      <c r="BF47" s="74">
        <f t="shared" si="98"/>
        <v>14000</v>
      </c>
      <c r="BG47" s="74">
        <f t="shared" si="98"/>
        <v>20500</v>
      </c>
      <c r="BH47" s="74">
        <f t="shared" si="98"/>
        <v>17000</v>
      </c>
      <c r="BI47" s="74">
        <f t="shared" si="98"/>
        <v>13500</v>
      </c>
      <c r="BJ47" s="74">
        <f t="shared" si="98"/>
        <v>20500</v>
      </c>
      <c r="BK47" s="74">
        <f t="shared" si="98"/>
        <v>17500</v>
      </c>
      <c r="BL47" s="74">
        <f t="shared" si="98"/>
        <v>14500</v>
      </c>
      <c r="BM47" s="74">
        <f t="shared" si="98"/>
        <v>20700</v>
      </c>
      <c r="BN47" s="74">
        <f t="shared" si="98"/>
        <v>16900</v>
      </c>
      <c r="BO47" s="74">
        <f t="shared" si="98"/>
        <v>13100</v>
      </c>
      <c r="BP47" s="74">
        <f t="shared" si="98"/>
        <v>19300</v>
      </c>
      <c r="BQ47" s="74">
        <f t="shared" si="98"/>
        <v>15500</v>
      </c>
      <c r="BR47" s="74">
        <f t="shared" si="98"/>
        <v>14100</v>
      </c>
      <c r="BS47" s="74">
        <f t="shared" si="98"/>
        <v>12700</v>
      </c>
      <c r="BT47" s="74">
        <f t="shared" si="98"/>
        <v>11300</v>
      </c>
    </row>
    <row r="49" spans="1:72">
      <c r="A49" s="84" t="s">
        <v>98</v>
      </c>
      <c r="B49" s="84" t="s">
        <v>138</v>
      </c>
      <c r="C49" s="85" t="s">
        <v>137</v>
      </c>
      <c r="D49" s="1" t="s">
        <v>135</v>
      </c>
      <c r="E49" s="1">
        <v>1</v>
      </c>
      <c r="F49" s="1">
        <v>48</v>
      </c>
      <c r="L49" s="74"/>
    </row>
    <row r="50" spans="1:72">
      <c r="C50" s="23" t="s">
        <v>113</v>
      </c>
      <c r="L50" s="74">
        <f>K54</f>
        <v>0</v>
      </c>
      <c r="M50" s="74">
        <f>L54</f>
        <v>0</v>
      </c>
      <c r="N50" s="74">
        <f>M54</f>
        <v>15000</v>
      </c>
      <c r="O50" s="74">
        <f>N54</f>
        <v>11500</v>
      </c>
      <c r="P50" s="74">
        <f t="shared" ref="P50:BT50" si="99">O54</f>
        <v>8000</v>
      </c>
      <c r="Q50" s="74">
        <f t="shared" si="99"/>
        <v>19500</v>
      </c>
      <c r="R50" s="74">
        <f t="shared" si="99"/>
        <v>16000</v>
      </c>
      <c r="S50" s="74">
        <f t="shared" si="99"/>
        <v>12500</v>
      </c>
      <c r="T50" s="74">
        <f t="shared" si="99"/>
        <v>19000</v>
      </c>
      <c r="U50" s="74">
        <f t="shared" si="99"/>
        <v>15500</v>
      </c>
      <c r="V50" s="74">
        <f t="shared" si="99"/>
        <v>12000</v>
      </c>
      <c r="W50" s="74">
        <f t="shared" si="99"/>
        <v>18500</v>
      </c>
      <c r="X50" s="74">
        <f t="shared" si="99"/>
        <v>15000</v>
      </c>
      <c r="Y50" s="74">
        <f t="shared" si="99"/>
        <v>11500</v>
      </c>
      <c r="Z50" s="74">
        <f t="shared" si="99"/>
        <v>18000</v>
      </c>
      <c r="AA50" s="74">
        <f t="shared" si="99"/>
        <v>14500</v>
      </c>
      <c r="AB50" s="74">
        <f t="shared" si="99"/>
        <v>11000</v>
      </c>
      <c r="AC50" s="74">
        <f t="shared" si="99"/>
        <v>25000</v>
      </c>
      <c r="AD50" s="74">
        <f t="shared" si="99"/>
        <v>19000</v>
      </c>
      <c r="AE50" s="74">
        <f t="shared" si="99"/>
        <v>13000</v>
      </c>
      <c r="AF50" s="74">
        <f t="shared" si="99"/>
        <v>27000</v>
      </c>
      <c r="AG50" s="74">
        <f t="shared" si="99"/>
        <v>21000</v>
      </c>
      <c r="AH50" s="74">
        <f t="shared" si="99"/>
        <v>15000</v>
      </c>
      <c r="AI50" s="74">
        <f t="shared" si="99"/>
        <v>19000</v>
      </c>
      <c r="AJ50" s="74">
        <f t="shared" si="99"/>
        <v>15000</v>
      </c>
      <c r="AK50" s="74">
        <f t="shared" si="99"/>
        <v>11000</v>
      </c>
      <c r="AL50" s="74">
        <f t="shared" si="99"/>
        <v>27000</v>
      </c>
      <c r="AM50" s="74">
        <f t="shared" si="99"/>
        <v>23000</v>
      </c>
      <c r="AN50" s="74">
        <f t="shared" si="99"/>
        <v>19000</v>
      </c>
      <c r="AO50" s="74">
        <f t="shared" si="99"/>
        <v>23500</v>
      </c>
      <c r="AP50" s="74">
        <f t="shared" si="99"/>
        <v>18000</v>
      </c>
      <c r="AQ50" s="74">
        <f t="shared" si="99"/>
        <v>12500</v>
      </c>
      <c r="AR50" s="74">
        <f t="shared" si="99"/>
        <v>17000</v>
      </c>
      <c r="AS50" s="74">
        <f t="shared" si="99"/>
        <v>14000</v>
      </c>
      <c r="AT50" s="74">
        <f t="shared" si="99"/>
        <v>11000</v>
      </c>
      <c r="AU50" s="74">
        <f t="shared" si="99"/>
        <v>18000</v>
      </c>
      <c r="AV50" s="74">
        <f t="shared" si="99"/>
        <v>15000</v>
      </c>
      <c r="AW50" s="74">
        <f t="shared" si="99"/>
        <v>12000</v>
      </c>
      <c r="AX50" s="74">
        <f t="shared" si="99"/>
        <v>19500</v>
      </c>
      <c r="AY50" s="74">
        <f t="shared" si="99"/>
        <v>17000</v>
      </c>
      <c r="AZ50" s="74">
        <f t="shared" si="99"/>
        <v>14500</v>
      </c>
      <c r="BA50" s="74">
        <f t="shared" si="99"/>
        <v>12000</v>
      </c>
      <c r="BB50" s="74">
        <f t="shared" si="99"/>
        <v>19500</v>
      </c>
      <c r="BC50" s="74">
        <f t="shared" si="99"/>
        <v>17000</v>
      </c>
      <c r="BD50" s="74">
        <f t="shared" si="99"/>
        <v>14500</v>
      </c>
      <c r="BE50" s="74">
        <f t="shared" si="99"/>
        <v>21000</v>
      </c>
      <c r="BF50" s="74">
        <f t="shared" si="99"/>
        <v>17500</v>
      </c>
      <c r="BG50" s="74">
        <f t="shared" si="99"/>
        <v>14000</v>
      </c>
      <c r="BH50" s="74">
        <f t="shared" si="99"/>
        <v>20500</v>
      </c>
      <c r="BI50" s="74">
        <f t="shared" si="99"/>
        <v>17000</v>
      </c>
      <c r="BJ50" s="74">
        <f t="shared" si="99"/>
        <v>13500</v>
      </c>
      <c r="BK50" s="74">
        <f t="shared" si="99"/>
        <v>20500</v>
      </c>
      <c r="BL50" s="74">
        <f t="shared" si="99"/>
        <v>17500</v>
      </c>
      <c r="BM50" s="74">
        <f t="shared" si="99"/>
        <v>14500</v>
      </c>
      <c r="BN50" s="74">
        <f t="shared" si="99"/>
        <v>20700</v>
      </c>
      <c r="BO50" s="74">
        <f t="shared" si="99"/>
        <v>16900</v>
      </c>
      <c r="BP50" s="74">
        <f t="shared" si="99"/>
        <v>13100</v>
      </c>
      <c r="BQ50" s="74">
        <f t="shared" si="99"/>
        <v>19300</v>
      </c>
      <c r="BR50" s="74">
        <f t="shared" si="99"/>
        <v>15500</v>
      </c>
      <c r="BS50" s="74">
        <f t="shared" si="99"/>
        <v>14100</v>
      </c>
      <c r="BT50" s="74">
        <f t="shared" si="99"/>
        <v>12700</v>
      </c>
    </row>
    <row r="51" spans="1:72">
      <c r="C51" s="42" t="s">
        <v>115</v>
      </c>
      <c r="L51" s="74">
        <f>K52</f>
        <v>0</v>
      </c>
      <c r="M51" s="74">
        <f>L52</f>
        <v>15000</v>
      </c>
      <c r="N51" s="74">
        <f>M52</f>
        <v>0</v>
      </c>
      <c r="O51" s="74">
        <f>N52</f>
        <v>0</v>
      </c>
      <c r="P51" s="74">
        <f t="shared" ref="P51:BT51" si="100">O52</f>
        <v>15000</v>
      </c>
      <c r="Q51" s="74">
        <f t="shared" si="100"/>
        <v>0</v>
      </c>
      <c r="R51" s="74">
        <f t="shared" si="100"/>
        <v>0</v>
      </c>
      <c r="S51" s="74">
        <f t="shared" si="100"/>
        <v>10000</v>
      </c>
      <c r="T51" s="74">
        <f t="shared" si="100"/>
        <v>0</v>
      </c>
      <c r="U51" s="74">
        <f t="shared" si="100"/>
        <v>0</v>
      </c>
      <c r="V51" s="74">
        <f t="shared" si="100"/>
        <v>10000</v>
      </c>
      <c r="W51" s="74">
        <f t="shared" si="100"/>
        <v>0</v>
      </c>
      <c r="X51" s="74">
        <f t="shared" si="100"/>
        <v>0</v>
      </c>
      <c r="Y51" s="74">
        <f t="shared" si="100"/>
        <v>10000</v>
      </c>
      <c r="Z51" s="74">
        <f t="shared" si="100"/>
        <v>0</v>
      </c>
      <c r="AA51" s="74">
        <f t="shared" si="100"/>
        <v>0</v>
      </c>
      <c r="AB51" s="74">
        <f t="shared" si="100"/>
        <v>20000</v>
      </c>
      <c r="AC51" s="74">
        <f t="shared" si="100"/>
        <v>0</v>
      </c>
      <c r="AD51" s="74">
        <f t="shared" si="100"/>
        <v>0</v>
      </c>
      <c r="AE51" s="74">
        <f t="shared" si="100"/>
        <v>20000</v>
      </c>
      <c r="AF51" s="74">
        <f t="shared" si="100"/>
        <v>0</v>
      </c>
      <c r="AG51" s="74">
        <f t="shared" si="100"/>
        <v>0</v>
      </c>
      <c r="AH51" s="74">
        <f t="shared" si="100"/>
        <v>10000</v>
      </c>
      <c r="AI51" s="74">
        <f t="shared" si="100"/>
        <v>0</v>
      </c>
      <c r="AJ51" s="74">
        <f t="shared" si="100"/>
        <v>0</v>
      </c>
      <c r="AK51" s="74">
        <f t="shared" si="100"/>
        <v>20000</v>
      </c>
      <c r="AL51" s="74">
        <f t="shared" si="100"/>
        <v>0</v>
      </c>
      <c r="AM51" s="74">
        <f t="shared" si="100"/>
        <v>0</v>
      </c>
      <c r="AN51" s="74">
        <f t="shared" si="100"/>
        <v>10000</v>
      </c>
      <c r="AO51" s="74">
        <f t="shared" si="100"/>
        <v>0</v>
      </c>
      <c r="AP51" s="74">
        <f t="shared" si="100"/>
        <v>0</v>
      </c>
      <c r="AQ51" s="74">
        <f t="shared" si="100"/>
        <v>10000</v>
      </c>
      <c r="AR51" s="74">
        <f t="shared" si="100"/>
        <v>0</v>
      </c>
      <c r="AS51" s="74">
        <f t="shared" si="100"/>
        <v>0</v>
      </c>
      <c r="AT51" s="74">
        <f t="shared" si="100"/>
        <v>10000</v>
      </c>
      <c r="AU51" s="74">
        <f t="shared" si="100"/>
        <v>0</v>
      </c>
      <c r="AV51" s="74">
        <f t="shared" si="100"/>
        <v>0</v>
      </c>
      <c r="AW51" s="74">
        <f t="shared" si="100"/>
        <v>10000</v>
      </c>
      <c r="AX51" s="74">
        <f t="shared" si="100"/>
        <v>0</v>
      </c>
      <c r="AY51" s="74">
        <f t="shared" si="100"/>
        <v>0</v>
      </c>
      <c r="AZ51" s="74">
        <f t="shared" si="100"/>
        <v>0</v>
      </c>
      <c r="BA51" s="74">
        <f t="shared" si="100"/>
        <v>10000</v>
      </c>
      <c r="BB51" s="74">
        <f t="shared" si="100"/>
        <v>0</v>
      </c>
      <c r="BC51" s="74">
        <f t="shared" si="100"/>
        <v>0</v>
      </c>
      <c r="BD51" s="74">
        <f t="shared" si="100"/>
        <v>10000</v>
      </c>
      <c r="BE51" s="74">
        <f t="shared" si="100"/>
        <v>0</v>
      </c>
      <c r="BF51" s="74">
        <f t="shared" si="100"/>
        <v>0</v>
      </c>
      <c r="BG51" s="74">
        <f t="shared" si="100"/>
        <v>10000</v>
      </c>
      <c r="BH51" s="74">
        <f t="shared" si="100"/>
        <v>0</v>
      </c>
      <c r="BI51" s="74">
        <f t="shared" si="100"/>
        <v>0</v>
      </c>
      <c r="BJ51" s="74">
        <f t="shared" si="100"/>
        <v>10000</v>
      </c>
      <c r="BK51" s="74">
        <f t="shared" si="100"/>
        <v>0</v>
      </c>
      <c r="BL51" s="74">
        <f t="shared" si="100"/>
        <v>0</v>
      </c>
      <c r="BM51" s="74">
        <f t="shared" si="100"/>
        <v>10000</v>
      </c>
      <c r="BN51" s="74">
        <f t="shared" si="100"/>
        <v>0</v>
      </c>
      <c r="BO51" s="74">
        <f t="shared" si="100"/>
        <v>0</v>
      </c>
      <c r="BP51" s="74">
        <f t="shared" si="100"/>
        <v>10000</v>
      </c>
      <c r="BQ51" s="74">
        <f t="shared" si="100"/>
        <v>0</v>
      </c>
      <c r="BR51" s="74">
        <f t="shared" si="100"/>
        <v>0</v>
      </c>
      <c r="BS51" s="74">
        <f t="shared" si="100"/>
        <v>0</v>
      </c>
      <c r="BT51" s="74">
        <f t="shared" si="100"/>
        <v>0</v>
      </c>
    </row>
    <row r="52" spans="1:72">
      <c r="C52" s="42" t="s">
        <v>116</v>
      </c>
      <c r="L52" s="74">
        <v>15000</v>
      </c>
      <c r="M52" s="74"/>
      <c r="N52" s="74"/>
      <c r="O52" s="74">
        <v>15000</v>
      </c>
      <c r="P52" s="74"/>
      <c r="Q52" s="74"/>
      <c r="R52" s="74">
        <v>10000</v>
      </c>
      <c r="S52" s="74"/>
      <c r="T52" s="74"/>
      <c r="U52" s="74">
        <v>10000</v>
      </c>
      <c r="V52" s="74"/>
      <c r="W52" s="74"/>
      <c r="X52" s="74">
        <v>10000</v>
      </c>
      <c r="Y52" s="74"/>
      <c r="Z52" s="74"/>
      <c r="AA52" s="74">
        <v>20000</v>
      </c>
      <c r="AB52" s="74"/>
      <c r="AC52" s="74"/>
      <c r="AD52" s="74">
        <v>20000</v>
      </c>
      <c r="AE52" s="74"/>
      <c r="AF52" s="74"/>
      <c r="AG52" s="74">
        <v>10000</v>
      </c>
      <c r="AH52" s="74"/>
      <c r="AI52" s="74"/>
      <c r="AJ52" s="74">
        <v>20000</v>
      </c>
      <c r="AK52" s="74"/>
      <c r="AL52" s="74"/>
      <c r="AM52" s="74">
        <v>10000</v>
      </c>
      <c r="AN52" s="74"/>
      <c r="AO52" s="74"/>
      <c r="AP52" s="74">
        <v>10000</v>
      </c>
      <c r="AQ52" s="74"/>
      <c r="AR52" s="74"/>
      <c r="AS52" s="74">
        <v>10000</v>
      </c>
      <c r="AT52" s="74"/>
      <c r="AU52" s="74"/>
      <c r="AV52" s="74">
        <v>10000</v>
      </c>
      <c r="AW52" s="74"/>
      <c r="AX52" s="74"/>
      <c r="AY52" s="74"/>
      <c r="AZ52" s="74">
        <v>10000</v>
      </c>
      <c r="BA52" s="74"/>
      <c r="BB52" s="74"/>
      <c r="BC52" s="74">
        <v>10000</v>
      </c>
      <c r="BD52" s="74"/>
      <c r="BE52" s="74"/>
      <c r="BF52" s="74">
        <v>10000</v>
      </c>
      <c r="BG52" s="74"/>
      <c r="BH52" s="74"/>
      <c r="BI52" s="74">
        <v>10000</v>
      </c>
      <c r="BJ52" s="74"/>
      <c r="BK52" s="74"/>
      <c r="BL52" s="74">
        <v>10000</v>
      </c>
      <c r="BM52" s="74"/>
      <c r="BN52" s="74"/>
      <c r="BO52" s="74">
        <v>10000</v>
      </c>
      <c r="BP52" s="74"/>
      <c r="BQ52" s="74"/>
      <c r="BR52" s="74"/>
      <c r="BS52" s="74"/>
      <c r="BT52" s="74"/>
    </row>
    <row r="53" spans="1:72" customFormat="1">
      <c r="C53" s="42" t="s">
        <v>117</v>
      </c>
      <c r="L53" s="74">
        <f>L31</f>
        <v>0</v>
      </c>
      <c r="M53" s="74">
        <f>M38</f>
        <v>0</v>
      </c>
      <c r="N53" s="74">
        <f t="shared" ref="N53:BT53" si="101">N38</f>
        <v>3500</v>
      </c>
      <c r="O53" s="74">
        <f t="shared" si="101"/>
        <v>3500</v>
      </c>
      <c r="P53" s="74">
        <f t="shared" si="101"/>
        <v>3500</v>
      </c>
      <c r="Q53" s="74">
        <f t="shared" si="101"/>
        <v>3500</v>
      </c>
      <c r="R53" s="74">
        <f t="shared" si="101"/>
        <v>3500</v>
      </c>
      <c r="S53" s="74">
        <f t="shared" si="101"/>
        <v>3500</v>
      </c>
      <c r="T53" s="74">
        <f t="shared" si="101"/>
        <v>3500</v>
      </c>
      <c r="U53" s="74">
        <f t="shared" si="101"/>
        <v>3500</v>
      </c>
      <c r="V53" s="74">
        <f t="shared" si="101"/>
        <v>3500</v>
      </c>
      <c r="W53" s="74">
        <f t="shared" si="101"/>
        <v>3500</v>
      </c>
      <c r="X53" s="74">
        <f t="shared" si="101"/>
        <v>3500</v>
      </c>
      <c r="Y53" s="74">
        <f t="shared" si="101"/>
        <v>3500</v>
      </c>
      <c r="Z53" s="74">
        <f t="shared" si="101"/>
        <v>3500</v>
      </c>
      <c r="AA53" s="74">
        <f t="shared" si="101"/>
        <v>3500</v>
      </c>
      <c r="AB53" s="74">
        <f t="shared" si="101"/>
        <v>6000</v>
      </c>
      <c r="AC53" s="74">
        <f t="shared" si="101"/>
        <v>6000</v>
      </c>
      <c r="AD53" s="74">
        <f t="shared" si="101"/>
        <v>6000</v>
      </c>
      <c r="AE53" s="74">
        <f t="shared" si="101"/>
        <v>6000</v>
      </c>
      <c r="AF53" s="74">
        <f t="shared" si="101"/>
        <v>6000</v>
      </c>
      <c r="AG53" s="74">
        <f t="shared" si="101"/>
        <v>6000</v>
      </c>
      <c r="AH53" s="74">
        <f t="shared" si="101"/>
        <v>6000</v>
      </c>
      <c r="AI53" s="74">
        <f t="shared" si="101"/>
        <v>4000</v>
      </c>
      <c r="AJ53" s="74">
        <f t="shared" si="101"/>
        <v>4000</v>
      </c>
      <c r="AK53" s="74">
        <f t="shared" si="101"/>
        <v>4000</v>
      </c>
      <c r="AL53" s="74">
        <f t="shared" si="101"/>
        <v>4000</v>
      </c>
      <c r="AM53" s="74">
        <f t="shared" si="101"/>
        <v>4000</v>
      </c>
      <c r="AN53" s="74">
        <f t="shared" si="101"/>
        <v>5500</v>
      </c>
      <c r="AO53" s="74">
        <f t="shared" si="101"/>
        <v>5500</v>
      </c>
      <c r="AP53" s="74">
        <f t="shared" si="101"/>
        <v>5500</v>
      </c>
      <c r="AQ53" s="74">
        <f t="shared" si="101"/>
        <v>5500</v>
      </c>
      <c r="AR53" s="74">
        <f t="shared" si="101"/>
        <v>3000</v>
      </c>
      <c r="AS53" s="74">
        <f t="shared" si="101"/>
        <v>3000</v>
      </c>
      <c r="AT53" s="74">
        <f t="shared" si="101"/>
        <v>3000</v>
      </c>
      <c r="AU53" s="74">
        <f t="shared" si="101"/>
        <v>3000</v>
      </c>
      <c r="AV53" s="74">
        <f t="shared" si="101"/>
        <v>3000</v>
      </c>
      <c r="AW53" s="74">
        <f t="shared" si="101"/>
        <v>2500</v>
      </c>
      <c r="AX53" s="74">
        <f t="shared" si="101"/>
        <v>2500</v>
      </c>
      <c r="AY53" s="74">
        <f t="shared" si="101"/>
        <v>2500</v>
      </c>
      <c r="AZ53" s="74">
        <f t="shared" si="101"/>
        <v>2500</v>
      </c>
      <c r="BA53" s="74">
        <f t="shared" si="101"/>
        <v>2500</v>
      </c>
      <c r="BB53" s="74">
        <f t="shared" si="101"/>
        <v>2500</v>
      </c>
      <c r="BC53" s="74">
        <f t="shared" si="101"/>
        <v>2500</v>
      </c>
      <c r="BD53" s="74">
        <f t="shared" si="101"/>
        <v>3500</v>
      </c>
      <c r="BE53" s="74">
        <f t="shared" si="101"/>
        <v>3500</v>
      </c>
      <c r="BF53" s="74">
        <f t="shared" si="101"/>
        <v>3500</v>
      </c>
      <c r="BG53" s="74">
        <f t="shared" si="101"/>
        <v>3500</v>
      </c>
      <c r="BH53" s="74">
        <f t="shared" si="101"/>
        <v>3500</v>
      </c>
      <c r="BI53" s="74">
        <f t="shared" si="101"/>
        <v>3500</v>
      </c>
      <c r="BJ53" s="74">
        <f t="shared" si="101"/>
        <v>3000</v>
      </c>
      <c r="BK53" s="74">
        <f t="shared" si="101"/>
        <v>3000</v>
      </c>
      <c r="BL53" s="74">
        <f t="shared" si="101"/>
        <v>3000</v>
      </c>
      <c r="BM53" s="74">
        <f t="shared" si="101"/>
        <v>3800</v>
      </c>
      <c r="BN53" s="74">
        <f t="shared" si="101"/>
        <v>3800</v>
      </c>
      <c r="BO53" s="74">
        <f t="shared" si="101"/>
        <v>3800</v>
      </c>
      <c r="BP53" s="74">
        <f t="shared" si="101"/>
        <v>3800</v>
      </c>
      <c r="BQ53" s="74">
        <f t="shared" si="101"/>
        <v>3800</v>
      </c>
      <c r="BR53" s="74">
        <f t="shared" si="101"/>
        <v>1400</v>
      </c>
      <c r="BS53" s="74">
        <f t="shared" si="101"/>
        <v>1400</v>
      </c>
      <c r="BT53" s="74">
        <f t="shared" si="101"/>
        <v>1400</v>
      </c>
    </row>
    <row r="54" spans="1:72" customFormat="1">
      <c r="C54" s="42" t="s">
        <v>118</v>
      </c>
      <c r="L54" s="74">
        <f>L50+L51-L53</f>
        <v>0</v>
      </c>
      <c r="M54" s="74">
        <f>M50+M51-M53</f>
        <v>15000</v>
      </c>
      <c r="N54" s="74">
        <f t="shared" ref="N54:BT54" si="102">N50+N51-N53</f>
        <v>11500</v>
      </c>
      <c r="O54" s="74">
        <f t="shared" si="102"/>
        <v>8000</v>
      </c>
      <c r="P54" s="74">
        <f t="shared" si="102"/>
        <v>19500</v>
      </c>
      <c r="Q54" s="74">
        <f t="shared" si="102"/>
        <v>16000</v>
      </c>
      <c r="R54" s="74">
        <f t="shared" si="102"/>
        <v>12500</v>
      </c>
      <c r="S54" s="74">
        <f t="shared" si="102"/>
        <v>19000</v>
      </c>
      <c r="T54" s="74">
        <f t="shared" si="102"/>
        <v>15500</v>
      </c>
      <c r="U54" s="74">
        <f t="shared" si="102"/>
        <v>12000</v>
      </c>
      <c r="V54" s="74">
        <f t="shared" si="102"/>
        <v>18500</v>
      </c>
      <c r="W54" s="74">
        <f t="shared" si="102"/>
        <v>15000</v>
      </c>
      <c r="X54" s="74">
        <f t="shared" si="102"/>
        <v>11500</v>
      </c>
      <c r="Y54" s="74">
        <f t="shared" si="102"/>
        <v>18000</v>
      </c>
      <c r="Z54" s="74">
        <f t="shared" si="102"/>
        <v>14500</v>
      </c>
      <c r="AA54" s="74">
        <f t="shared" si="102"/>
        <v>11000</v>
      </c>
      <c r="AB54" s="74">
        <f t="shared" si="102"/>
        <v>25000</v>
      </c>
      <c r="AC54" s="74">
        <f t="shared" si="102"/>
        <v>19000</v>
      </c>
      <c r="AD54" s="74">
        <f t="shared" si="102"/>
        <v>13000</v>
      </c>
      <c r="AE54" s="74">
        <f t="shared" si="102"/>
        <v>27000</v>
      </c>
      <c r="AF54" s="74">
        <f t="shared" si="102"/>
        <v>21000</v>
      </c>
      <c r="AG54" s="74">
        <f t="shared" si="102"/>
        <v>15000</v>
      </c>
      <c r="AH54" s="74">
        <f t="shared" si="102"/>
        <v>19000</v>
      </c>
      <c r="AI54" s="74">
        <f t="shared" si="102"/>
        <v>15000</v>
      </c>
      <c r="AJ54" s="74">
        <f t="shared" si="102"/>
        <v>11000</v>
      </c>
      <c r="AK54" s="74">
        <f t="shared" si="102"/>
        <v>27000</v>
      </c>
      <c r="AL54" s="74">
        <f t="shared" si="102"/>
        <v>23000</v>
      </c>
      <c r="AM54" s="74">
        <f t="shared" si="102"/>
        <v>19000</v>
      </c>
      <c r="AN54" s="74">
        <f t="shared" si="102"/>
        <v>23500</v>
      </c>
      <c r="AO54" s="74">
        <f t="shared" si="102"/>
        <v>18000</v>
      </c>
      <c r="AP54" s="74">
        <f t="shared" si="102"/>
        <v>12500</v>
      </c>
      <c r="AQ54" s="74">
        <f t="shared" si="102"/>
        <v>17000</v>
      </c>
      <c r="AR54" s="74">
        <f t="shared" si="102"/>
        <v>14000</v>
      </c>
      <c r="AS54" s="74">
        <f t="shared" si="102"/>
        <v>11000</v>
      </c>
      <c r="AT54" s="74">
        <f t="shared" si="102"/>
        <v>18000</v>
      </c>
      <c r="AU54" s="74">
        <f t="shared" si="102"/>
        <v>15000</v>
      </c>
      <c r="AV54" s="74">
        <f t="shared" si="102"/>
        <v>12000</v>
      </c>
      <c r="AW54" s="74">
        <f t="shared" si="102"/>
        <v>19500</v>
      </c>
      <c r="AX54" s="74">
        <f t="shared" si="102"/>
        <v>17000</v>
      </c>
      <c r="AY54" s="74">
        <f t="shared" si="102"/>
        <v>14500</v>
      </c>
      <c r="AZ54" s="74">
        <f t="shared" si="102"/>
        <v>12000</v>
      </c>
      <c r="BA54" s="74">
        <f t="shared" si="102"/>
        <v>19500</v>
      </c>
      <c r="BB54" s="74">
        <f t="shared" si="102"/>
        <v>17000</v>
      </c>
      <c r="BC54" s="74">
        <f t="shared" si="102"/>
        <v>14500</v>
      </c>
      <c r="BD54" s="74">
        <f t="shared" si="102"/>
        <v>21000</v>
      </c>
      <c r="BE54" s="74">
        <f t="shared" si="102"/>
        <v>17500</v>
      </c>
      <c r="BF54" s="74">
        <f t="shared" si="102"/>
        <v>14000</v>
      </c>
      <c r="BG54" s="74">
        <f t="shared" si="102"/>
        <v>20500</v>
      </c>
      <c r="BH54" s="74">
        <f t="shared" si="102"/>
        <v>17000</v>
      </c>
      <c r="BI54" s="74">
        <f t="shared" si="102"/>
        <v>13500</v>
      </c>
      <c r="BJ54" s="74">
        <f t="shared" si="102"/>
        <v>20500</v>
      </c>
      <c r="BK54" s="74">
        <f t="shared" si="102"/>
        <v>17500</v>
      </c>
      <c r="BL54" s="74">
        <f t="shared" si="102"/>
        <v>14500</v>
      </c>
      <c r="BM54" s="74">
        <f t="shared" si="102"/>
        <v>20700</v>
      </c>
      <c r="BN54" s="74">
        <f t="shared" si="102"/>
        <v>16900</v>
      </c>
      <c r="BO54" s="74">
        <f t="shared" si="102"/>
        <v>13100</v>
      </c>
      <c r="BP54" s="74">
        <f t="shared" si="102"/>
        <v>19300</v>
      </c>
      <c r="BQ54" s="74">
        <f t="shared" si="102"/>
        <v>15500</v>
      </c>
      <c r="BR54" s="74">
        <f t="shared" si="102"/>
        <v>14100</v>
      </c>
      <c r="BS54" s="74">
        <f t="shared" si="102"/>
        <v>12700</v>
      </c>
      <c r="BT54" s="74">
        <f t="shared" si="102"/>
        <v>11300</v>
      </c>
    </row>
    <row r="56" spans="1:72" customFormat="1">
      <c r="A56" t="s">
        <v>100</v>
      </c>
      <c r="B56" t="s">
        <v>140</v>
      </c>
      <c r="C56" s="82" t="s">
        <v>139</v>
      </c>
      <c r="D56" t="s">
        <v>141</v>
      </c>
      <c r="E56">
        <v>118.2</v>
      </c>
      <c r="F56" s="83">
        <v>1</v>
      </c>
    </row>
    <row r="57" spans="1:72" customFormat="1">
      <c r="C57" t="s">
        <v>130</v>
      </c>
      <c r="N57">
        <f>M60</f>
        <v>0</v>
      </c>
      <c r="O57">
        <f t="shared" ref="O57:BT57" si="103">N60</f>
        <v>0</v>
      </c>
      <c r="P57">
        <f t="shared" si="103"/>
        <v>0</v>
      </c>
      <c r="Q57">
        <f t="shared" si="103"/>
        <v>0</v>
      </c>
      <c r="R57">
        <f t="shared" si="103"/>
        <v>0</v>
      </c>
      <c r="S57">
        <f t="shared" si="103"/>
        <v>0</v>
      </c>
      <c r="T57">
        <f t="shared" si="103"/>
        <v>0</v>
      </c>
      <c r="U57">
        <f t="shared" si="103"/>
        <v>0</v>
      </c>
      <c r="V57">
        <f t="shared" si="103"/>
        <v>0</v>
      </c>
      <c r="W57">
        <f t="shared" si="103"/>
        <v>0</v>
      </c>
      <c r="X57">
        <f t="shared" si="103"/>
        <v>0</v>
      </c>
      <c r="Y57">
        <f t="shared" si="103"/>
        <v>0</v>
      </c>
      <c r="Z57">
        <f t="shared" si="103"/>
        <v>0</v>
      </c>
      <c r="AA57">
        <f t="shared" si="103"/>
        <v>0</v>
      </c>
      <c r="AB57">
        <f t="shared" si="103"/>
        <v>0</v>
      </c>
      <c r="AC57">
        <f t="shared" si="103"/>
        <v>0</v>
      </c>
      <c r="AD57">
        <f t="shared" si="103"/>
        <v>0</v>
      </c>
      <c r="AE57">
        <f t="shared" si="103"/>
        <v>0</v>
      </c>
      <c r="AF57">
        <f t="shared" si="103"/>
        <v>0</v>
      </c>
      <c r="AG57">
        <f t="shared" si="103"/>
        <v>0</v>
      </c>
      <c r="AH57">
        <f t="shared" si="103"/>
        <v>0</v>
      </c>
      <c r="AI57">
        <f t="shared" si="103"/>
        <v>0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0</v>
      </c>
      <c r="AP57">
        <f t="shared" si="103"/>
        <v>0</v>
      </c>
      <c r="AQ57">
        <f t="shared" si="103"/>
        <v>0</v>
      </c>
      <c r="AR57">
        <f t="shared" si="103"/>
        <v>0</v>
      </c>
      <c r="AS57">
        <f t="shared" si="103"/>
        <v>0</v>
      </c>
      <c r="AT57">
        <f t="shared" si="103"/>
        <v>0</v>
      </c>
      <c r="AU57">
        <f t="shared" si="103"/>
        <v>0</v>
      </c>
      <c r="AV57">
        <f t="shared" si="103"/>
        <v>0</v>
      </c>
      <c r="AW57">
        <f t="shared" si="103"/>
        <v>0</v>
      </c>
      <c r="AX57">
        <f t="shared" si="103"/>
        <v>0</v>
      </c>
      <c r="AY57">
        <f t="shared" si="103"/>
        <v>0</v>
      </c>
      <c r="AZ57">
        <f t="shared" si="103"/>
        <v>0</v>
      </c>
      <c r="BA57">
        <f t="shared" si="103"/>
        <v>0</v>
      </c>
      <c r="BB57">
        <f t="shared" si="103"/>
        <v>0</v>
      </c>
      <c r="BC57">
        <f t="shared" si="103"/>
        <v>0</v>
      </c>
      <c r="BD57">
        <f t="shared" si="103"/>
        <v>0</v>
      </c>
      <c r="BE57">
        <f t="shared" si="103"/>
        <v>0</v>
      </c>
      <c r="BF57">
        <f t="shared" si="103"/>
        <v>0</v>
      </c>
      <c r="BG57">
        <f t="shared" si="103"/>
        <v>0</v>
      </c>
      <c r="BH57">
        <f t="shared" si="103"/>
        <v>0</v>
      </c>
      <c r="BI57">
        <f t="shared" si="103"/>
        <v>0</v>
      </c>
      <c r="BJ57">
        <f t="shared" si="103"/>
        <v>0</v>
      </c>
      <c r="BK57">
        <f t="shared" si="103"/>
        <v>0</v>
      </c>
      <c r="BL57">
        <f t="shared" si="103"/>
        <v>0</v>
      </c>
      <c r="BM57">
        <f t="shared" si="103"/>
        <v>0</v>
      </c>
      <c r="BN57">
        <f t="shared" si="103"/>
        <v>0</v>
      </c>
      <c r="BO57">
        <f t="shared" si="103"/>
        <v>0</v>
      </c>
      <c r="BP57">
        <f t="shared" si="103"/>
        <v>0</v>
      </c>
      <c r="BQ57">
        <f t="shared" si="103"/>
        <v>0</v>
      </c>
      <c r="BR57">
        <f t="shared" si="103"/>
        <v>0</v>
      </c>
      <c r="BS57">
        <f t="shared" si="103"/>
        <v>0</v>
      </c>
      <c r="BT57">
        <f t="shared" si="103"/>
        <v>0</v>
      </c>
    </row>
    <row r="58" spans="1:72" customFormat="1">
      <c r="C58" t="s">
        <v>131</v>
      </c>
      <c r="N58" s="80">
        <f>N38</f>
        <v>3500</v>
      </c>
      <c r="O58" s="80">
        <f t="shared" ref="O58:BT58" si="104">O38</f>
        <v>3500</v>
      </c>
      <c r="P58" s="80">
        <f t="shared" si="104"/>
        <v>3500</v>
      </c>
      <c r="Q58" s="80">
        <f t="shared" si="104"/>
        <v>3500</v>
      </c>
      <c r="R58" s="80">
        <f t="shared" si="104"/>
        <v>3500</v>
      </c>
      <c r="S58" s="80">
        <f t="shared" si="104"/>
        <v>3500</v>
      </c>
      <c r="T58" s="80">
        <f t="shared" si="104"/>
        <v>3500</v>
      </c>
      <c r="U58" s="80">
        <f t="shared" si="104"/>
        <v>3500</v>
      </c>
      <c r="V58" s="80">
        <f t="shared" si="104"/>
        <v>3500</v>
      </c>
      <c r="W58" s="80">
        <f t="shared" si="104"/>
        <v>3500</v>
      </c>
      <c r="X58" s="80">
        <f t="shared" si="104"/>
        <v>3500</v>
      </c>
      <c r="Y58" s="80">
        <f t="shared" si="104"/>
        <v>3500</v>
      </c>
      <c r="Z58" s="80">
        <f t="shared" si="104"/>
        <v>3500</v>
      </c>
      <c r="AA58" s="80">
        <f t="shared" si="104"/>
        <v>3500</v>
      </c>
      <c r="AB58" s="80">
        <f t="shared" si="104"/>
        <v>6000</v>
      </c>
      <c r="AC58" s="80">
        <f t="shared" si="104"/>
        <v>6000</v>
      </c>
      <c r="AD58" s="80">
        <f t="shared" si="104"/>
        <v>6000</v>
      </c>
      <c r="AE58" s="80">
        <f t="shared" si="104"/>
        <v>6000</v>
      </c>
      <c r="AF58" s="80">
        <f t="shared" si="104"/>
        <v>6000</v>
      </c>
      <c r="AG58" s="80">
        <f t="shared" si="104"/>
        <v>6000</v>
      </c>
      <c r="AH58" s="80">
        <f t="shared" si="104"/>
        <v>6000</v>
      </c>
      <c r="AI58" s="80">
        <f t="shared" si="104"/>
        <v>4000</v>
      </c>
      <c r="AJ58" s="80">
        <f t="shared" si="104"/>
        <v>4000</v>
      </c>
      <c r="AK58" s="80">
        <f t="shared" si="104"/>
        <v>4000</v>
      </c>
      <c r="AL58" s="80">
        <f t="shared" si="104"/>
        <v>4000</v>
      </c>
      <c r="AM58" s="80">
        <f t="shared" si="104"/>
        <v>4000</v>
      </c>
      <c r="AN58" s="80">
        <f t="shared" si="104"/>
        <v>5500</v>
      </c>
      <c r="AO58" s="80">
        <f t="shared" si="104"/>
        <v>5500</v>
      </c>
      <c r="AP58" s="80">
        <f t="shared" si="104"/>
        <v>5500</v>
      </c>
      <c r="AQ58" s="80">
        <f t="shared" si="104"/>
        <v>5500</v>
      </c>
      <c r="AR58" s="80">
        <f t="shared" si="104"/>
        <v>3000</v>
      </c>
      <c r="AS58" s="80">
        <f t="shared" si="104"/>
        <v>3000</v>
      </c>
      <c r="AT58" s="80">
        <f t="shared" si="104"/>
        <v>3000</v>
      </c>
      <c r="AU58" s="80">
        <f t="shared" si="104"/>
        <v>3000</v>
      </c>
      <c r="AV58" s="80">
        <f t="shared" si="104"/>
        <v>3000</v>
      </c>
      <c r="AW58" s="80">
        <f t="shared" si="104"/>
        <v>2500</v>
      </c>
      <c r="AX58" s="80">
        <f t="shared" si="104"/>
        <v>2500</v>
      </c>
      <c r="AY58" s="80">
        <f t="shared" si="104"/>
        <v>2500</v>
      </c>
      <c r="AZ58" s="80">
        <f t="shared" si="104"/>
        <v>2500</v>
      </c>
      <c r="BA58" s="80">
        <f t="shared" si="104"/>
        <v>2500</v>
      </c>
      <c r="BB58" s="80">
        <f t="shared" si="104"/>
        <v>2500</v>
      </c>
      <c r="BC58" s="80">
        <f t="shared" si="104"/>
        <v>2500</v>
      </c>
      <c r="BD58" s="80">
        <f t="shared" si="104"/>
        <v>3500</v>
      </c>
      <c r="BE58" s="80">
        <f t="shared" si="104"/>
        <v>3500</v>
      </c>
      <c r="BF58" s="80">
        <f t="shared" si="104"/>
        <v>3500</v>
      </c>
      <c r="BG58" s="80">
        <f t="shared" si="104"/>
        <v>3500</v>
      </c>
      <c r="BH58" s="80">
        <f t="shared" si="104"/>
        <v>3500</v>
      </c>
      <c r="BI58" s="80">
        <f t="shared" si="104"/>
        <v>3500</v>
      </c>
      <c r="BJ58" s="80">
        <f t="shared" si="104"/>
        <v>3000</v>
      </c>
      <c r="BK58" s="80">
        <f t="shared" si="104"/>
        <v>3000</v>
      </c>
      <c r="BL58" s="80">
        <f t="shared" si="104"/>
        <v>3000</v>
      </c>
      <c r="BM58" s="80">
        <f t="shared" si="104"/>
        <v>3800</v>
      </c>
      <c r="BN58" s="80">
        <f t="shared" si="104"/>
        <v>3800</v>
      </c>
      <c r="BO58" s="80">
        <f t="shared" si="104"/>
        <v>3800</v>
      </c>
      <c r="BP58" s="80">
        <f t="shared" si="104"/>
        <v>3800</v>
      </c>
      <c r="BQ58" s="80">
        <f t="shared" si="104"/>
        <v>3800</v>
      </c>
      <c r="BR58" s="80">
        <f t="shared" si="104"/>
        <v>1400</v>
      </c>
      <c r="BS58" s="80">
        <f t="shared" si="104"/>
        <v>1400</v>
      </c>
      <c r="BT58" s="80">
        <f t="shared" si="104"/>
        <v>1400</v>
      </c>
    </row>
    <row r="59" spans="1:72" customFormat="1">
      <c r="C59" t="s">
        <v>132</v>
      </c>
      <c r="N59" s="80">
        <f>N38</f>
        <v>3500</v>
      </c>
      <c r="O59" s="80">
        <f t="shared" ref="O59:BT59" si="105">O38</f>
        <v>3500</v>
      </c>
      <c r="P59" s="80">
        <f t="shared" si="105"/>
        <v>3500</v>
      </c>
      <c r="Q59" s="80">
        <f t="shared" si="105"/>
        <v>3500</v>
      </c>
      <c r="R59" s="80">
        <f t="shared" si="105"/>
        <v>3500</v>
      </c>
      <c r="S59" s="80">
        <f t="shared" si="105"/>
        <v>3500</v>
      </c>
      <c r="T59" s="80">
        <f t="shared" si="105"/>
        <v>3500</v>
      </c>
      <c r="U59" s="80">
        <f t="shared" si="105"/>
        <v>3500</v>
      </c>
      <c r="V59" s="80">
        <f t="shared" si="105"/>
        <v>3500</v>
      </c>
      <c r="W59" s="80">
        <f t="shared" si="105"/>
        <v>3500</v>
      </c>
      <c r="X59" s="80">
        <f t="shared" si="105"/>
        <v>3500</v>
      </c>
      <c r="Y59" s="80">
        <f t="shared" si="105"/>
        <v>3500</v>
      </c>
      <c r="Z59" s="80">
        <f t="shared" si="105"/>
        <v>3500</v>
      </c>
      <c r="AA59" s="80">
        <f t="shared" si="105"/>
        <v>3500</v>
      </c>
      <c r="AB59" s="80">
        <f t="shared" si="105"/>
        <v>6000</v>
      </c>
      <c r="AC59" s="80">
        <f t="shared" si="105"/>
        <v>6000</v>
      </c>
      <c r="AD59" s="80">
        <f t="shared" si="105"/>
        <v>6000</v>
      </c>
      <c r="AE59" s="80">
        <f t="shared" si="105"/>
        <v>6000</v>
      </c>
      <c r="AF59" s="80">
        <f t="shared" si="105"/>
        <v>6000</v>
      </c>
      <c r="AG59" s="80">
        <f t="shared" si="105"/>
        <v>6000</v>
      </c>
      <c r="AH59" s="80">
        <f t="shared" si="105"/>
        <v>6000</v>
      </c>
      <c r="AI59" s="80">
        <f t="shared" si="105"/>
        <v>4000</v>
      </c>
      <c r="AJ59" s="80">
        <f t="shared" si="105"/>
        <v>4000</v>
      </c>
      <c r="AK59" s="80">
        <f t="shared" si="105"/>
        <v>4000</v>
      </c>
      <c r="AL59" s="80">
        <f t="shared" si="105"/>
        <v>4000</v>
      </c>
      <c r="AM59" s="80">
        <f t="shared" si="105"/>
        <v>4000</v>
      </c>
      <c r="AN59" s="80">
        <f t="shared" si="105"/>
        <v>5500</v>
      </c>
      <c r="AO59" s="80">
        <f t="shared" si="105"/>
        <v>5500</v>
      </c>
      <c r="AP59" s="80">
        <f t="shared" si="105"/>
        <v>5500</v>
      </c>
      <c r="AQ59" s="80">
        <f t="shared" si="105"/>
        <v>5500</v>
      </c>
      <c r="AR59" s="80">
        <f t="shared" si="105"/>
        <v>3000</v>
      </c>
      <c r="AS59" s="80">
        <f t="shared" si="105"/>
        <v>3000</v>
      </c>
      <c r="AT59" s="80">
        <f t="shared" si="105"/>
        <v>3000</v>
      </c>
      <c r="AU59" s="80">
        <f t="shared" si="105"/>
        <v>3000</v>
      </c>
      <c r="AV59" s="80">
        <f t="shared" si="105"/>
        <v>3000</v>
      </c>
      <c r="AW59" s="80">
        <f t="shared" si="105"/>
        <v>2500</v>
      </c>
      <c r="AX59" s="80">
        <f t="shared" si="105"/>
        <v>2500</v>
      </c>
      <c r="AY59" s="80">
        <f t="shared" si="105"/>
        <v>2500</v>
      </c>
      <c r="AZ59" s="80">
        <f t="shared" si="105"/>
        <v>2500</v>
      </c>
      <c r="BA59" s="80">
        <f t="shared" si="105"/>
        <v>2500</v>
      </c>
      <c r="BB59" s="80">
        <f t="shared" si="105"/>
        <v>2500</v>
      </c>
      <c r="BC59" s="80">
        <f t="shared" si="105"/>
        <v>2500</v>
      </c>
      <c r="BD59" s="80">
        <f t="shared" si="105"/>
        <v>3500</v>
      </c>
      <c r="BE59" s="80">
        <f t="shared" si="105"/>
        <v>3500</v>
      </c>
      <c r="BF59" s="80">
        <f t="shared" si="105"/>
        <v>3500</v>
      </c>
      <c r="BG59" s="80">
        <f t="shared" si="105"/>
        <v>3500</v>
      </c>
      <c r="BH59" s="80">
        <f t="shared" si="105"/>
        <v>3500</v>
      </c>
      <c r="BI59" s="80">
        <f t="shared" si="105"/>
        <v>3500</v>
      </c>
      <c r="BJ59" s="80">
        <f t="shared" si="105"/>
        <v>3000</v>
      </c>
      <c r="BK59" s="80">
        <f t="shared" si="105"/>
        <v>3000</v>
      </c>
      <c r="BL59" s="80">
        <f t="shared" si="105"/>
        <v>3000</v>
      </c>
      <c r="BM59" s="80">
        <f t="shared" si="105"/>
        <v>3800</v>
      </c>
      <c r="BN59" s="80">
        <f t="shared" si="105"/>
        <v>3800</v>
      </c>
      <c r="BO59" s="80">
        <f t="shared" si="105"/>
        <v>3800</v>
      </c>
      <c r="BP59" s="80">
        <f t="shared" si="105"/>
        <v>3800</v>
      </c>
      <c r="BQ59" s="80">
        <f t="shared" si="105"/>
        <v>3800</v>
      </c>
      <c r="BR59" s="80">
        <f t="shared" si="105"/>
        <v>1400</v>
      </c>
      <c r="BS59" s="80">
        <f t="shared" si="105"/>
        <v>1400</v>
      </c>
      <c r="BT59" s="80">
        <f t="shared" si="105"/>
        <v>1400</v>
      </c>
    </row>
    <row r="60" spans="1:72" customFormat="1">
      <c r="C60" t="s">
        <v>133</v>
      </c>
      <c r="N60" s="81">
        <f>N57+N58-N59</f>
        <v>0</v>
      </c>
      <c r="O60" s="81">
        <f t="shared" ref="O60:BT60" si="106">O57+O58-O59</f>
        <v>0</v>
      </c>
      <c r="P60" s="81">
        <f t="shared" si="106"/>
        <v>0</v>
      </c>
      <c r="Q60" s="81">
        <f t="shared" si="106"/>
        <v>0</v>
      </c>
      <c r="R60" s="81">
        <f t="shared" si="106"/>
        <v>0</v>
      </c>
      <c r="S60" s="81">
        <f t="shared" si="106"/>
        <v>0</v>
      </c>
      <c r="T60" s="81">
        <f t="shared" si="106"/>
        <v>0</v>
      </c>
      <c r="U60" s="81">
        <f t="shared" si="106"/>
        <v>0</v>
      </c>
      <c r="V60" s="81">
        <f t="shared" si="106"/>
        <v>0</v>
      </c>
      <c r="W60" s="81">
        <f t="shared" si="106"/>
        <v>0</v>
      </c>
      <c r="X60" s="81">
        <f t="shared" si="106"/>
        <v>0</v>
      </c>
      <c r="Y60" s="81">
        <f t="shared" si="106"/>
        <v>0</v>
      </c>
      <c r="Z60" s="81">
        <f t="shared" si="106"/>
        <v>0</v>
      </c>
      <c r="AA60" s="81">
        <f t="shared" si="106"/>
        <v>0</v>
      </c>
      <c r="AB60" s="81">
        <f t="shared" si="106"/>
        <v>0</v>
      </c>
      <c r="AC60" s="81">
        <f t="shared" si="106"/>
        <v>0</v>
      </c>
      <c r="AD60" s="81">
        <f t="shared" si="106"/>
        <v>0</v>
      </c>
      <c r="AE60" s="81">
        <f t="shared" si="106"/>
        <v>0</v>
      </c>
      <c r="AF60" s="81">
        <f t="shared" si="106"/>
        <v>0</v>
      </c>
      <c r="AG60" s="81">
        <f t="shared" si="106"/>
        <v>0</v>
      </c>
      <c r="AH60" s="81">
        <f t="shared" si="106"/>
        <v>0</v>
      </c>
      <c r="AI60" s="81">
        <f t="shared" si="106"/>
        <v>0</v>
      </c>
      <c r="AJ60" s="81">
        <f t="shared" si="106"/>
        <v>0</v>
      </c>
      <c r="AK60" s="81">
        <f t="shared" si="106"/>
        <v>0</v>
      </c>
      <c r="AL60" s="81">
        <f t="shared" si="106"/>
        <v>0</v>
      </c>
      <c r="AM60" s="81">
        <f t="shared" si="106"/>
        <v>0</v>
      </c>
      <c r="AN60" s="81">
        <f t="shared" si="106"/>
        <v>0</v>
      </c>
      <c r="AO60" s="81">
        <f t="shared" si="106"/>
        <v>0</v>
      </c>
      <c r="AP60" s="81">
        <f t="shared" si="106"/>
        <v>0</v>
      </c>
      <c r="AQ60" s="81">
        <f t="shared" si="106"/>
        <v>0</v>
      </c>
      <c r="AR60" s="81">
        <f t="shared" si="106"/>
        <v>0</v>
      </c>
      <c r="AS60" s="81">
        <f t="shared" si="106"/>
        <v>0</v>
      </c>
      <c r="AT60" s="81">
        <f t="shared" si="106"/>
        <v>0</v>
      </c>
      <c r="AU60" s="81">
        <f t="shared" si="106"/>
        <v>0</v>
      </c>
      <c r="AV60" s="81">
        <f t="shared" si="106"/>
        <v>0</v>
      </c>
      <c r="AW60" s="81">
        <f t="shared" si="106"/>
        <v>0</v>
      </c>
      <c r="AX60" s="81">
        <f t="shared" si="106"/>
        <v>0</v>
      </c>
      <c r="AY60" s="81">
        <f t="shared" si="106"/>
        <v>0</v>
      </c>
      <c r="AZ60" s="81">
        <f t="shared" si="106"/>
        <v>0</v>
      </c>
      <c r="BA60" s="81">
        <f t="shared" si="106"/>
        <v>0</v>
      </c>
      <c r="BB60" s="81">
        <f t="shared" si="106"/>
        <v>0</v>
      </c>
      <c r="BC60" s="81">
        <f t="shared" si="106"/>
        <v>0</v>
      </c>
      <c r="BD60" s="81">
        <f t="shared" si="106"/>
        <v>0</v>
      </c>
      <c r="BE60" s="81">
        <f t="shared" si="106"/>
        <v>0</v>
      </c>
      <c r="BF60" s="81">
        <f t="shared" si="106"/>
        <v>0</v>
      </c>
      <c r="BG60" s="81">
        <f t="shared" si="106"/>
        <v>0</v>
      </c>
      <c r="BH60" s="81">
        <f t="shared" si="106"/>
        <v>0</v>
      </c>
      <c r="BI60" s="81">
        <f t="shared" si="106"/>
        <v>0</v>
      </c>
      <c r="BJ60" s="81">
        <f t="shared" si="106"/>
        <v>0</v>
      </c>
      <c r="BK60" s="81">
        <f t="shared" si="106"/>
        <v>0</v>
      </c>
      <c r="BL60" s="81">
        <f t="shared" si="106"/>
        <v>0</v>
      </c>
      <c r="BM60" s="81">
        <f t="shared" si="106"/>
        <v>0</v>
      </c>
      <c r="BN60" s="81">
        <f t="shared" si="106"/>
        <v>0</v>
      </c>
      <c r="BO60" s="81">
        <f t="shared" si="106"/>
        <v>0</v>
      </c>
      <c r="BP60" s="81">
        <f t="shared" si="106"/>
        <v>0</v>
      </c>
      <c r="BQ60" s="81">
        <f t="shared" si="106"/>
        <v>0</v>
      </c>
      <c r="BR60" s="81">
        <f t="shared" si="106"/>
        <v>0</v>
      </c>
      <c r="BS60" s="81">
        <f t="shared" si="106"/>
        <v>0</v>
      </c>
      <c r="BT60" s="81">
        <f t="shared" si="106"/>
        <v>0</v>
      </c>
    </row>
    <row r="62" spans="1:72">
      <c r="A62" t="s">
        <v>98</v>
      </c>
      <c r="C62" s="82" t="s">
        <v>152</v>
      </c>
      <c r="D62" t="s">
        <v>199</v>
      </c>
      <c r="E62">
        <v>117.95</v>
      </c>
      <c r="F62">
        <v>3000</v>
      </c>
    </row>
    <row r="63" spans="1:72">
      <c r="C63" s="23" t="s">
        <v>113</v>
      </c>
      <c r="I63" s="74">
        <f>H67</f>
        <v>0</v>
      </c>
      <c r="J63" s="74">
        <f>I67</f>
        <v>0</v>
      </c>
      <c r="K63" s="74">
        <f>J67</f>
        <v>15000</v>
      </c>
      <c r="L63" s="74">
        <f>K67</f>
        <v>15000</v>
      </c>
      <c r="M63" s="109">
        <f>L67</f>
        <v>15000</v>
      </c>
      <c r="N63" s="80">
        <f>M67</f>
        <v>15000</v>
      </c>
      <c r="O63" s="80">
        <f t="shared" ref="O63:BT63" si="107">N67</f>
        <v>26500</v>
      </c>
      <c r="P63" s="80">
        <f t="shared" si="107"/>
        <v>23000</v>
      </c>
      <c r="Q63" s="80">
        <f t="shared" si="107"/>
        <v>19500</v>
      </c>
      <c r="R63" s="80">
        <f t="shared" si="107"/>
        <v>31000</v>
      </c>
      <c r="S63" s="80">
        <f t="shared" si="107"/>
        <v>27500</v>
      </c>
      <c r="T63" s="80">
        <f t="shared" si="107"/>
        <v>24000</v>
      </c>
      <c r="U63" s="80">
        <f t="shared" si="107"/>
        <v>35500</v>
      </c>
      <c r="V63" s="80">
        <f t="shared" si="107"/>
        <v>32000</v>
      </c>
      <c r="W63" s="80">
        <f t="shared" si="107"/>
        <v>28500</v>
      </c>
      <c r="X63" s="80">
        <f t="shared" si="107"/>
        <v>40000</v>
      </c>
      <c r="Y63" s="80">
        <f t="shared" si="107"/>
        <v>36500</v>
      </c>
      <c r="Z63" s="80">
        <f t="shared" si="107"/>
        <v>33000</v>
      </c>
      <c r="AA63" s="80">
        <f t="shared" si="107"/>
        <v>44500</v>
      </c>
      <c r="AB63" s="80">
        <f t="shared" si="107"/>
        <v>41000</v>
      </c>
      <c r="AC63" s="80">
        <f t="shared" si="107"/>
        <v>35000</v>
      </c>
      <c r="AD63" s="80">
        <f t="shared" si="107"/>
        <v>44000</v>
      </c>
      <c r="AE63" s="80">
        <f t="shared" si="107"/>
        <v>38000</v>
      </c>
      <c r="AF63" s="80">
        <f t="shared" si="107"/>
        <v>32000</v>
      </c>
      <c r="AG63" s="80">
        <f t="shared" si="107"/>
        <v>26000</v>
      </c>
      <c r="AH63" s="80">
        <f t="shared" si="107"/>
        <v>35000</v>
      </c>
      <c r="AI63" s="80">
        <f t="shared" si="107"/>
        <v>29000</v>
      </c>
      <c r="AJ63" s="80">
        <f t="shared" si="107"/>
        <v>25000</v>
      </c>
      <c r="AK63" s="80">
        <f t="shared" si="107"/>
        <v>36000</v>
      </c>
      <c r="AL63" s="80">
        <f t="shared" si="107"/>
        <v>32000</v>
      </c>
      <c r="AM63" s="80">
        <f t="shared" si="107"/>
        <v>28000</v>
      </c>
      <c r="AN63" s="80">
        <f t="shared" si="107"/>
        <v>39000</v>
      </c>
      <c r="AO63" s="80">
        <f t="shared" si="107"/>
        <v>33500</v>
      </c>
      <c r="AP63" s="80">
        <f t="shared" si="107"/>
        <v>28000</v>
      </c>
      <c r="AQ63" s="80">
        <f t="shared" si="107"/>
        <v>37500</v>
      </c>
      <c r="AR63" s="80">
        <f t="shared" si="107"/>
        <v>32000</v>
      </c>
      <c r="AS63" s="80">
        <f t="shared" si="107"/>
        <v>29000</v>
      </c>
      <c r="AT63" s="80">
        <f t="shared" si="107"/>
        <v>36000</v>
      </c>
      <c r="AU63" s="80">
        <f t="shared" si="107"/>
        <v>33000</v>
      </c>
      <c r="AV63" s="80">
        <f t="shared" si="107"/>
        <v>30000</v>
      </c>
      <c r="AW63" s="80">
        <f t="shared" si="107"/>
        <v>37000</v>
      </c>
      <c r="AX63" s="80">
        <f t="shared" si="107"/>
        <v>34500</v>
      </c>
      <c r="AY63" s="80">
        <f t="shared" si="107"/>
        <v>32000</v>
      </c>
      <c r="AZ63" s="80">
        <f t="shared" si="107"/>
        <v>39500</v>
      </c>
      <c r="BA63" s="80">
        <f t="shared" si="107"/>
        <v>37000</v>
      </c>
      <c r="BB63" s="80">
        <f t="shared" si="107"/>
        <v>34500</v>
      </c>
      <c r="BC63" s="80">
        <f t="shared" si="107"/>
        <v>42000</v>
      </c>
      <c r="BD63" s="80">
        <f t="shared" si="107"/>
        <v>39500</v>
      </c>
      <c r="BE63" s="80">
        <f t="shared" si="107"/>
        <v>36000</v>
      </c>
      <c r="BF63" s="80">
        <f t="shared" si="107"/>
        <v>42500</v>
      </c>
      <c r="BG63" s="80">
        <f t="shared" si="107"/>
        <v>39000</v>
      </c>
      <c r="BH63" s="80">
        <f t="shared" si="107"/>
        <v>35500</v>
      </c>
      <c r="BI63" s="80">
        <f t="shared" si="107"/>
        <v>37000</v>
      </c>
      <c r="BJ63" s="80">
        <f t="shared" si="107"/>
        <v>33500</v>
      </c>
      <c r="BK63" s="80">
        <f t="shared" si="107"/>
        <v>30500</v>
      </c>
      <c r="BL63" s="80">
        <f t="shared" si="107"/>
        <v>32500</v>
      </c>
      <c r="BM63" s="80">
        <f t="shared" si="107"/>
        <v>29500</v>
      </c>
      <c r="BN63" s="80">
        <f t="shared" si="107"/>
        <v>25700</v>
      </c>
      <c r="BO63" s="80">
        <f t="shared" si="107"/>
        <v>24900</v>
      </c>
      <c r="BP63" s="80">
        <f t="shared" si="107"/>
        <v>21100</v>
      </c>
      <c r="BQ63" s="80">
        <f t="shared" si="107"/>
        <v>17300</v>
      </c>
      <c r="BR63" s="80">
        <f t="shared" si="107"/>
        <v>16500</v>
      </c>
      <c r="BS63" s="80">
        <f t="shared" si="107"/>
        <v>15100</v>
      </c>
      <c r="BT63" s="80">
        <f t="shared" si="107"/>
        <v>13700</v>
      </c>
    </row>
    <row r="64" spans="1:72">
      <c r="C64" s="42" t="s">
        <v>115</v>
      </c>
      <c r="I64" s="74">
        <f>H65</f>
        <v>0</v>
      </c>
      <c r="J64" s="74">
        <f>I65</f>
        <v>15000</v>
      </c>
      <c r="K64" s="74">
        <f>J65</f>
        <v>0</v>
      </c>
      <c r="L64" s="74">
        <f>K65</f>
        <v>0</v>
      </c>
      <c r="M64" s="109">
        <f>L65</f>
        <v>0</v>
      </c>
      <c r="N64" s="80">
        <f>M65</f>
        <v>15000</v>
      </c>
      <c r="O64" s="80">
        <f t="shared" ref="O64:BT64" si="108">N65</f>
        <v>0</v>
      </c>
      <c r="P64" s="80">
        <f t="shared" si="108"/>
        <v>0</v>
      </c>
      <c r="Q64" s="80">
        <f t="shared" si="108"/>
        <v>15000</v>
      </c>
      <c r="R64" s="80">
        <f t="shared" si="108"/>
        <v>0</v>
      </c>
      <c r="S64" s="80">
        <f t="shared" si="108"/>
        <v>0</v>
      </c>
      <c r="T64" s="80">
        <f t="shared" si="108"/>
        <v>15000</v>
      </c>
      <c r="U64" s="80">
        <f t="shared" si="108"/>
        <v>0</v>
      </c>
      <c r="V64" s="80">
        <f t="shared" si="108"/>
        <v>0</v>
      </c>
      <c r="W64" s="80">
        <f t="shared" si="108"/>
        <v>15000</v>
      </c>
      <c r="X64" s="80">
        <f t="shared" si="108"/>
        <v>0</v>
      </c>
      <c r="Y64" s="80">
        <f t="shared" si="108"/>
        <v>0</v>
      </c>
      <c r="Z64" s="80">
        <f t="shared" si="108"/>
        <v>15000</v>
      </c>
      <c r="AA64" s="80">
        <f t="shared" si="108"/>
        <v>0</v>
      </c>
      <c r="AB64" s="80">
        <f t="shared" si="108"/>
        <v>0</v>
      </c>
      <c r="AC64" s="80">
        <f t="shared" si="108"/>
        <v>15000</v>
      </c>
      <c r="AD64" s="80">
        <f t="shared" si="108"/>
        <v>0</v>
      </c>
      <c r="AE64" s="80">
        <f t="shared" si="108"/>
        <v>0</v>
      </c>
      <c r="AF64" s="80">
        <f t="shared" si="108"/>
        <v>0</v>
      </c>
      <c r="AG64" s="80">
        <f t="shared" si="108"/>
        <v>15000</v>
      </c>
      <c r="AH64" s="80">
        <f t="shared" si="108"/>
        <v>0</v>
      </c>
      <c r="AI64" s="80">
        <f t="shared" si="108"/>
        <v>0</v>
      </c>
      <c r="AJ64" s="80">
        <f t="shared" si="108"/>
        <v>15000</v>
      </c>
      <c r="AK64" s="80">
        <f t="shared" si="108"/>
        <v>0</v>
      </c>
      <c r="AL64" s="80">
        <f t="shared" si="108"/>
        <v>0</v>
      </c>
      <c r="AM64" s="80">
        <f t="shared" si="108"/>
        <v>15000</v>
      </c>
      <c r="AN64" s="80">
        <f t="shared" si="108"/>
        <v>0</v>
      </c>
      <c r="AO64" s="80">
        <f t="shared" si="108"/>
        <v>0</v>
      </c>
      <c r="AP64" s="80">
        <f t="shared" si="108"/>
        <v>15000</v>
      </c>
      <c r="AQ64" s="80">
        <f t="shared" si="108"/>
        <v>0</v>
      </c>
      <c r="AR64" s="80">
        <f t="shared" si="108"/>
        <v>0</v>
      </c>
      <c r="AS64" s="80">
        <f t="shared" si="108"/>
        <v>10000</v>
      </c>
      <c r="AT64" s="80">
        <f t="shared" si="108"/>
        <v>0</v>
      </c>
      <c r="AU64" s="80">
        <f t="shared" si="108"/>
        <v>0</v>
      </c>
      <c r="AV64" s="80">
        <f t="shared" si="108"/>
        <v>10000</v>
      </c>
      <c r="AW64" s="80">
        <f t="shared" si="108"/>
        <v>0</v>
      </c>
      <c r="AX64" s="80">
        <f t="shared" si="108"/>
        <v>0</v>
      </c>
      <c r="AY64" s="80">
        <f t="shared" si="108"/>
        <v>10000</v>
      </c>
      <c r="AZ64" s="80">
        <f t="shared" si="108"/>
        <v>0</v>
      </c>
      <c r="BA64" s="80">
        <f t="shared" si="108"/>
        <v>0</v>
      </c>
      <c r="BB64" s="80">
        <f t="shared" si="108"/>
        <v>10000</v>
      </c>
      <c r="BC64" s="80">
        <f t="shared" si="108"/>
        <v>0</v>
      </c>
      <c r="BD64" s="80">
        <f t="shared" si="108"/>
        <v>0</v>
      </c>
      <c r="BE64" s="80">
        <f t="shared" si="108"/>
        <v>10000</v>
      </c>
      <c r="BF64" s="80">
        <f t="shared" si="108"/>
        <v>0</v>
      </c>
      <c r="BG64" s="80">
        <f t="shared" si="108"/>
        <v>0</v>
      </c>
      <c r="BH64" s="80">
        <f t="shared" si="108"/>
        <v>5000</v>
      </c>
      <c r="BI64" s="80">
        <f t="shared" si="108"/>
        <v>0</v>
      </c>
      <c r="BJ64" s="80">
        <f t="shared" si="108"/>
        <v>0</v>
      </c>
      <c r="BK64" s="80">
        <f t="shared" si="108"/>
        <v>5000</v>
      </c>
      <c r="BL64" s="80">
        <f t="shared" si="108"/>
        <v>0</v>
      </c>
      <c r="BM64" s="80">
        <f t="shared" si="108"/>
        <v>0</v>
      </c>
      <c r="BN64" s="80">
        <f t="shared" si="108"/>
        <v>3000</v>
      </c>
      <c r="BO64" s="80">
        <f t="shared" si="108"/>
        <v>0</v>
      </c>
      <c r="BP64" s="80">
        <f t="shared" si="108"/>
        <v>0</v>
      </c>
      <c r="BQ64" s="80">
        <f t="shared" si="108"/>
        <v>3000</v>
      </c>
      <c r="BR64" s="80">
        <f t="shared" si="108"/>
        <v>0</v>
      </c>
      <c r="BS64" s="80">
        <f t="shared" si="108"/>
        <v>0</v>
      </c>
      <c r="BT64" s="80">
        <f t="shared" si="108"/>
        <v>0</v>
      </c>
    </row>
    <row r="65" spans="1:72">
      <c r="C65" s="42" t="s">
        <v>116</v>
      </c>
      <c r="I65" s="74">
        <v>15000</v>
      </c>
      <c r="J65" s="74"/>
      <c r="K65" s="74"/>
      <c r="L65" s="74"/>
      <c r="M65" s="80">
        <v>15000</v>
      </c>
      <c r="P65">
        <v>15000</v>
      </c>
      <c r="S65">
        <v>15000</v>
      </c>
      <c r="V65">
        <v>15000</v>
      </c>
      <c r="Y65">
        <v>15000</v>
      </c>
      <c r="AB65">
        <v>15000</v>
      </c>
      <c r="AF65">
        <v>15000</v>
      </c>
      <c r="AI65">
        <v>15000</v>
      </c>
      <c r="AL65">
        <v>15000</v>
      </c>
      <c r="AO65">
        <v>15000</v>
      </c>
      <c r="AR65">
        <v>10000</v>
      </c>
      <c r="AU65">
        <v>10000</v>
      </c>
      <c r="AX65">
        <v>10000</v>
      </c>
      <c r="BA65">
        <v>10000</v>
      </c>
      <c r="BD65">
        <v>10000</v>
      </c>
      <c r="BG65">
        <v>5000</v>
      </c>
      <c r="BJ65">
        <v>5000</v>
      </c>
      <c r="BM65">
        <v>3000</v>
      </c>
      <c r="BP65">
        <v>3000</v>
      </c>
    </row>
    <row r="66" spans="1:72">
      <c r="C66" s="42" t="s">
        <v>117</v>
      </c>
      <c r="I66" s="74">
        <f>I25</f>
        <v>0</v>
      </c>
      <c r="J66" s="74">
        <f>J25</f>
        <v>0</v>
      </c>
      <c r="K66" s="74">
        <f>K25</f>
        <v>0</v>
      </c>
      <c r="L66" s="74">
        <f>L25</f>
        <v>0</v>
      </c>
      <c r="M66" s="109">
        <f>M25</f>
        <v>0</v>
      </c>
      <c r="N66" s="80">
        <f>N24</f>
        <v>3500</v>
      </c>
      <c r="O66" s="80">
        <f t="shared" ref="O66:BT66" si="109">O24</f>
        <v>3500</v>
      </c>
      <c r="P66" s="80">
        <f t="shared" si="109"/>
        <v>3500</v>
      </c>
      <c r="Q66" s="80">
        <f t="shared" si="109"/>
        <v>3500</v>
      </c>
      <c r="R66" s="80">
        <f t="shared" si="109"/>
        <v>3500</v>
      </c>
      <c r="S66" s="80">
        <f t="shared" si="109"/>
        <v>3500</v>
      </c>
      <c r="T66" s="80">
        <f t="shared" si="109"/>
        <v>3500</v>
      </c>
      <c r="U66" s="80">
        <f t="shared" si="109"/>
        <v>3500</v>
      </c>
      <c r="V66" s="80">
        <f t="shared" si="109"/>
        <v>3500</v>
      </c>
      <c r="W66" s="80">
        <f t="shared" si="109"/>
        <v>3500</v>
      </c>
      <c r="X66" s="80">
        <f t="shared" si="109"/>
        <v>3500</v>
      </c>
      <c r="Y66" s="80">
        <f t="shared" si="109"/>
        <v>3500</v>
      </c>
      <c r="Z66" s="80">
        <f t="shared" si="109"/>
        <v>3500</v>
      </c>
      <c r="AA66" s="80">
        <f t="shared" si="109"/>
        <v>3500</v>
      </c>
      <c r="AB66" s="80">
        <f t="shared" si="109"/>
        <v>6000</v>
      </c>
      <c r="AC66" s="80">
        <f t="shared" si="109"/>
        <v>6000</v>
      </c>
      <c r="AD66" s="80">
        <f t="shared" si="109"/>
        <v>6000</v>
      </c>
      <c r="AE66" s="80">
        <f t="shared" si="109"/>
        <v>6000</v>
      </c>
      <c r="AF66" s="80">
        <f t="shared" si="109"/>
        <v>6000</v>
      </c>
      <c r="AG66" s="80">
        <f t="shared" si="109"/>
        <v>6000</v>
      </c>
      <c r="AH66" s="80">
        <f t="shared" si="109"/>
        <v>6000</v>
      </c>
      <c r="AI66" s="80">
        <f t="shared" si="109"/>
        <v>4000</v>
      </c>
      <c r="AJ66" s="80">
        <f t="shared" si="109"/>
        <v>4000</v>
      </c>
      <c r="AK66" s="80">
        <f t="shared" si="109"/>
        <v>4000</v>
      </c>
      <c r="AL66" s="80">
        <f t="shared" si="109"/>
        <v>4000</v>
      </c>
      <c r="AM66" s="80">
        <f t="shared" si="109"/>
        <v>4000</v>
      </c>
      <c r="AN66" s="80">
        <f t="shared" si="109"/>
        <v>5500</v>
      </c>
      <c r="AO66" s="80">
        <f t="shared" si="109"/>
        <v>5500</v>
      </c>
      <c r="AP66" s="80">
        <f t="shared" si="109"/>
        <v>5500</v>
      </c>
      <c r="AQ66" s="80">
        <f t="shared" si="109"/>
        <v>5500</v>
      </c>
      <c r="AR66" s="80">
        <f t="shared" si="109"/>
        <v>3000</v>
      </c>
      <c r="AS66" s="80">
        <f t="shared" si="109"/>
        <v>3000</v>
      </c>
      <c r="AT66" s="80">
        <f t="shared" si="109"/>
        <v>3000</v>
      </c>
      <c r="AU66" s="80">
        <f t="shared" si="109"/>
        <v>3000</v>
      </c>
      <c r="AV66" s="80">
        <f t="shared" si="109"/>
        <v>3000</v>
      </c>
      <c r="AW66" s="80">
        <f t="shared" si="109"/>
        <v>2500</v>
      </c>
      <c r="AX66" s="80">
        <f t="shared" si="109"/>
        <v>2500</v>
      </c>
      <c r="AY66" s="80">
        <f t="shared" si="109"/>
        <v>2500</v>
      </c>
      <c r="AZ66" s="80">
        <f t="shared" si="109"/>
        <v>2500</v>
      </c>
      <c r="BA66" s="80">
        <f t="shared" si="109"/>
        <v>2500</v>
      </c>
      <c r="BB66" s="80">
        <f t="shared" si="109"/>
        <v>2500</v>
      </c>
      <c r="BC66" s="80">
        <f t="shared" si="109"/>
        <v>2500</v>
      </c>
      <c r="BD66" s="80">
        <f t="shared" si="109"/>
        <v>3500</v>
      </c>
      <c r="BE66" s="80">
        <f t="shared" si="109"/>
        <v>3500</v>
      </c>
      <c r="BF66" s="80">
        <f t="shared" si="109"/>
        <v>3500</v>
      </c>
      <c r="BG66" s="80">
        <f t="shared" si="109"/>
        <v>3500</v>
      </c>
      <c r="BH66" s="80">
        <f t="shared" si="109"/>
        <v>3500</v>
      </c>
      <c r="BI66" s="80">
        <f t="shared" si="109"/>
        <v>3500</v>
      </c>
      <c r="BJ66" s="80">
        <f t="shared" si="109"/>
        <v>3000</v>
      </c>
      <c r="BK66" s="80">
        <f t="shared" si="109"/>
        <v>3000</v>
      </c>
      <c r="BL66" s="80">
        <f t="shared" si="109"/>
        <v>3000</v>
      </c>
      <c r="BM66" s="80">
        <f t="shared" si="109"/>
        <v>3800</v>
      </c>
      <c r="BN66" s="80">
        <f t="shared" si="109"/>
        <v>3800</v>
      </c>
      <c r="BO66" s="80">
        <f t="shared" si="109"/>
        <v>3800</v>
      </c>
      <c r="BP66" s="80">
        <f t="shared" si="109"/>
        <v>3800</v>
      </c>
      <c r="BQ66" s="80">
        <f t="shared" si="109"/>
        <v>3800</v>
      </c>
      <c r="BR66" s="80">
        <f t="shared" si="109"/>
        <v>1400</v>
      </c>
      <c r="BS66" s="80">
        <f t="shared" si="109"/>
        <v>1400</v>
      </c>
      <c r="BT66" s="80">
        <f t="shared" si="109"/>
        <v>1400</v>
      </c>
    </row>
    <row r="67" spans="1:72">
      <c r="C67" s="42" t="s">
        <v>118</v>
      </c>
      <c r="I67" s="74">
        <f>I63+I64-I66</f>
        <v>0</v>
      </c>
      <c r="J67" s="74">
        <f>J63+J64-J66</f>
        <v>15000</v>
      </c>
      <c r="K67" s="74">
        <f>K63+K64-K66</f>
        <v>15000</v>
      </c>
      <c r="L67" s="74">
        <f>L63+L64-L66</f>
        <v>15000</v>
      </c>
      <c r="M67" s="74">
        <f>M63+M64-M66</f>
        <v>15000</v>
      </c>
      <c r="N67" s="74">
        <f>N63+N64-N66</f>
        <v>26500</v>
      </c>
      <c r="O67" s="74">
        <f t="shared" ref="O67:BT67" si="110">O63+O64-O66</f>
        <v>23000</v>
      </c>
      <c r="P67" s="74">
        <f t="shared" si="110"/>
        <v>19500</v>
      </c>
      <c r="Q67" s="74">
        <f t="shared" si="110"/>
        <v>31000</v>
      </c>
      <c r="R67" s="74">
        <f t="shared" si="110"/>
        <v>27500</v>
      </c>
      <c r="S67" s="74">
        <f t="shared" si="110"/>
        <v>24000</v>
      </c>
      <c r="T67" s="74">
        <f t="shared" si="110"/>
        <v>35500</v>
      </c>
      <c r="U67" s="74">
        <f t="shared" si="110"/>
        <v>32000</v>
      </c>
      <c r="V67" s="74">
        <f t="shared" si="110"/>
        <v>28500</v>
      </c>
      <c r="W67" s="74">
        <f t="shared" si="110"/>
        <v>40000</v>
      </c>
      <c r="X67" s="74">
        <f t="shared" si="110"/>
        <v>36500</v>
      </c>
      <c r="Y67" s="74">
        <f t="shared" si="110"/>
        <v>33000</v>
      </c>
      <c r="Z67" s="74">
        <f t="shared" si="110"/>
        <v>44500</v>
      </c>
      <c r="AA67" s="74">
        <f t="shared" si="110"/>
        <v>41000</v>
      </c>
      <c r="AB67" s="74">
        <f t="shared" si="110"/>
        <v>35000</v>
      </c>
      <c r="AC67" s="74">
        <f t="shared" si="110"/>
        <v>44000</v>
      </c>
      <c r="AD67" s="74">
        <f t="shared" si="110"/>
        <v>38000</v>
      </c>
      <c r="AE67" s="74">
        <f t="shared" si="110"/>
        <v>32000</v>
      </c>
      <c r="AF67" s="74">
        <f t="shared" si="110"/>
        <v>26000</v>
      </c>
      <c r="AG67" s="74">
        <f t="shared" si="110"/>
        <v>35000</v>
      </c>
      <c r="AH67" s="74">
        <f t="shared" si="110"/>
        <v>29000</v>
      </c>
      <c r="AI67" s="74">
        <f t="shared" si="110"/>
        <v>25000</v>
      </c>
      <c r="AJ67" s="74">
        <f t="shared" si="110"/>
        <v>36000</v>
      </c>
      <c r="AK67" s="74">
        <f t="shared" si="110"/>
        <v>32000</v>
      </c>
      <c r="AL67" s="74">
        <f t="shared" si="110"/>
        <v>28000</v>
      </c>
      <c r="AM67" s="74">
        <f t="shared" si="110"/>
        <v>39000</v>
      </c>
      <c r="AN67" s="74">
        <f t="shared" si="110"/>
        <v>33500</v>
      </c>
      <c r="AO67" s="74">
        <f t="shared" si="110"/>
        <v>28000</v>
      </c>
      <c r="AP67" s="74">
        <f t="shared" si="110"/>
        <v>37500</v>
      </c>
      <c r="AQ67" s="74">
        <f t="shared" si="110"/>
        <v>32000</v>
      </c>
      <c r="AR67" s="74">
        <f t="shared" si="110"/>
        <v>29000</v>
      </c>
      <c r="AS67" s="74">
        <f t="shared" si="110"/>
        <v>36000</v>
      </c>
      <c r="AT67" s="74">
        <f t="shared" si="110"/>
        <v>33000</v>
      </c>
      <c r="AU67" s="74">
        <f t="shared" si="110"/>
        <v>30000</v>
      </c>
      <c r="AV67" s="74">
        <f t="shared" si="110"/>
        <v>37000</v>
      </c>
      <c r="AW67" s="74">
        <f t="shared" si="110"/>
        <v>34500</v>
      </c>
      <c r="AX67" s="74">
        <f t="shared" si="110"/>
        <v>32000</v>
      </c>
      <c r="AY67" s="74">
        <f t="shared" si="110"/>
        <v>39500</v>
      </c>
      <c r="AZ67" s="74">
        <f t="shared" si="110"/>
        <v>37000</v>
      </c>
      <c r="BA67" s="74">
        <f t="shared" si="110"/>
        <v>34500</v>
      </c>
      <c r="BB67" s="74">
        <f t="shared" si="110"/>
        <v>42000</v>
      </c>
      <c r="BC67" s="74">
        <f t="shared" si="110"/>
        <v>39500</v>
      </c>
      <c r="BD67" s="74">
        <f t="shared" si="110"/>
        <v>36000</v>
      </c>
      <c r="BE67" s="74">
        <f t="shared" si="110"/>
        <v>42500</v>
      </c>
      <c r="BF67" s="74">
        <f t="shared" si="110"/>
        <v>39000</v>
      </c>
      <c r="BG67" s="74">
        <f t="shared" si="110"/>
        <v>35500</v>
      </c>
      <c r="BH67" s="74">
        <f t="shared" si="110"/>
        <v>37000</v>
      </c>
      <c r="BI67" s="74">
        <f t="shared" si="110"/>
        <v>33500</v>
      </c>
      <c r="BJ67" s="74">
        <f t="shared" si="110"/>
        <v>30500</v>
      </c>
      <c r="BK67" s="74">
        <f t="shared" si="110"/>
        <v>32500</v>
      </c>
      <c r="BL67" s="74">
        <f t="shared" si="110"/>
        <v>29500</v>
      </c>
      <c r="BM67" s="74">
        <f t="shared" si="110"/>
        <v>25700</v>
      </c>
      <c r="BN67" s="74">
        <f t="shared" si="110"/>
        <v>24900</v>
      </c>
      <c r="BO67" s="74">
        <f t="shared" si="110"/>
        <v>21100</v>
      </c>
      <c r="BP67" s="74">
        <f t="shared" si="110"/>
        <v>17300</v>
      </c>
      <c r="BQ67" s="74">
        <f t="shared" si="110"/>
        <v>16500</v>
      </c>
      <c r="BR67" s="74">
        <f t="shared" si="110"/>
        <v>15100</v>
      </c>
      <c r="BS67" s="74">
        <f t="shared" si="110"/>
        <v>13700</v>
      </c>
      <c r="BT67" s="74">
        <f t="shared" si="110"/>
        <v>12300</v>
      </c>
    </row>
    <row r="68" spans="1:72">
      <c r="C68" s="42"/>
      <c r="L68" s="74"/>
      <c r="M68" s="74"/>
    </row>
    <row r="69" spans="1:72">
      <c r="A69" t="s">
        <v>98</v>
      </c>
      <c r="C69" s="82" t="s">
        <v>200</v>
      </c>
      <c r="D69" t="s">
        <v>201</v>
      </c>
      <c r="E69">
        <v>0.25</v>
      </c>
      <c r="F69" t="s">
        <v>202</v>
      </c>
    </row>
    <row r="70" spans="1:72">
      <c r="C70" s="23" t="s">
        <v>113</v>
      </c>
      <c r="J70" s="74">
        <f>I74</f>
        <v>0</v>
      </c>
      <c r="K70" s="74">
        <f t="shared" ref="K70:L70" si="111">J74</f>
        <v>0</v>
      </c>
      <c r="L70" s="74">
        <f t="shared" si="111"/>
        <v>15000</v>
      </c>
      <c r="M70" s="74">
        <f t="shared" ref="M70" si="112">L74</f>
        <v>15000</v>
      </c>
      <c r="N70" s="74">
        <f t="shared" ref="N70:BT70" si="113">M74</f>
        <v>15000</v>
      </c>
      <c r="O70" s="74">
        <f t="shared" si="113"/>
        <v>11500</v>
      </c>
      <c r="P70" s="74">
        <f t="shared" si="113"/>
        <v>8000</v>
      </c>
      <c r="Q70" s="74">
        <f t="shared" si="113"/>
        <v>19500</v>
      </c>
      <c r="R70" s="74">
        <f t="shared" si="113"/>
        <v>16000</v>
      </c>
      <c r="S70" s="74">
        <f t="shared" si="113"/>
        <v>12500</v>
      </c>
      <c r="T70" s="74">
        <f t="shared" si="113"/>
        <v>9000</v>
      </c>
      <c r="U70" s="74">
        <f t="shared" si="113"/>
        <v>20500</v>
      </c>
      <c r="V70" s="74">
        <f t="shared" si="113"/>
        <v>17000</v>
      </c>
      <c r="W70" s="74">
        <f t="shared" si="113"/>
        <v>13500</v>
      </c>
      <c r="X70" s="74">
        <f t="shared" si="113"/>
        <v>25000</v>
      </c>
      <c r="Y70" s="74">
        <f t="shared" si="113"/>
        <v>21500</v>
      </c>
      <c r="Z70" s="74">
        <f t="shared" si="113"/>
        <v>18000</v>
      </c>
      <c r="AA70" s="74">
        <f t="shared" si="113"/>
        <v>29500</v>
      </c>
      <c r="AB70" s="74">
        <f t="shared" si="113"/>
        <v>26000</v>
      </c>
      <c r="AC70" s="74">
        <f t="shared" si="113"/>
        <v>20000</v>
      </c>
      <c r="AD70" s="74">
        <f t="shared" si="113"/>
        <v>29000</v>
      </c>
      <c r="AE70" s="74">
        <f t="shared" si="113"/>
        <v>23000</v>
      </c>
      <c r="AF70" s="74">
        <f t="shared" si="113"/>
        <v>17000</v>
      </c>
      <c r="AG70" s="74">
        <f t="shared" si="113"/>
        <v>26000</v>
      </c>
      <c r="AH70" s="74">
        <f t="shared" si="113"/>
        <v>20000</v>
      </c>
      <c r="AI70" s="74">
        <f t="shared" si="113"/>
        <v>14000</v>
      </c>
      <c r="AJ70" s="74">
        <f t="shared" si="113"/>
        <v>25000</v>
      </c>
      <c r="AK70" s="74">
        <f t="shared" si="113"/>
        <v>21000</v>
      </c>
      <c r="AL70" s="74">
        <f t="shared" si="113"/>
        <v>17000</v>
      </c>
      <c r="AM70" s="74">
        <f t="shared" si="113"/>
        <v>28000</v>
      </c>
      <c r="AN70" s="74">
        <f t="shared" si="113"/>
        <v>24000</v>
      </c>
      <c r="AO70" s="74">
        <f t="shared" si="113"/>
        <v>18500</v>
      </c>
      <c r="AP70" s="74">
        <f t="shared" si="113"/>
        <v>28000</v>
      </c>
      <c r="AQ70" s="74">
        <f t="shared" si="113"/>
        <v>22500</v>
      </c>
      <c r="AR70" s="74">
        <f t="shared" si="113"/>
        <v>17000</v>
      </c>
      <c r="AS70" s="74">
        <f t="shared" si="113"/>
        <v>29000</v>
      </c>
      <c r="AT70" s="74">
        <f t="shared" si="113"/>
        <v>26000</v>
      </c>
      <c r="AU70" s="74">
        <f t="shared" si="113"/>
        <v>23000</v>
      </c>
      <c r="AV70" s="74">
        <f t="shared" si="113"/>
        <v>35000</v>
      </c>
      <c r="AW70" s="74">
        <f t="shared" si="113"/>
        <v>32000</v>
      </c>
      <c r="AX70" s="74">
        <f t="shared" si="113"/>
        <v>29500</v>
      </c>
      <c r="AY70" s="74">
        <f t="shared" si="113"/>
        <v>37000</v>
      </c>
      <c r="AZ70" s="74">
        <f t="shared" si="113"/>
        <v>34500</v>
      </c>
      <c r="BA70" s="74">
        <f t="shared" si="113"/>
        <v>32000</v>
      </c>
      <c r="BB70" s="74">
        <f t="shared" si="113"/>
        <v>39500</v>
      </c>
      <c r="BC70" s="74">
        <f t="shared" si="113"/>
        <v>37000</v>
      </c>
      <c r="BD70" s="74">
        <f t="shared" si="113"/>
        <v>34500</v>
      </c>
      <c r="BE70" s="74">
        <f t="shared" si="113"/>
        <v>41000</v>
      </c>
      <c r="BF70" s="74">
        <f t="shared" si="113"/>
        <v>37500</v>
      </c>
      <c r="BG70" s="74">
        <f t="shared" si="113"/>
        <v>34000</v>
      </c>
      <c r="BH70" s="74">
        <f t="shared" si="113"/>
        <v>40500</v>
      </c>
      <c r="BI70" s="74">
        <f t="shared" si="113"/>
        <v>37000</v>
      </c>
      <c r="BJ70" s="74">
        <f t="shared" si="113"/>
        <v>33500</v>
      </c>
      <c r="BK70" s="74">
        <f t="shared" si="113"/>
        <v>40500</v>
      </c>
      <c r="BL70" s="74">
        <f t="shared" si="113"/>
        <v>37500</v>
      </c>
      <c r="BM70" s="74">
        <f t="shared" si="113"/>
        <v>34500</v>
      </c>
      <c r="BN70" s="74">
        <f t="shared" si="113"/>
        <v>40700</v>
      </c>
      <c r="BO70" s="74">
        <f t="shared" si="113"/>
        <v>36900</v>
      </c>
      <c r="BP70" s="74">
        <f t="shared" si="113"/>
        <v>33100</v>
      </c>
      <c r="BQ70" s="74">
        <f t="shared" si="113"/>
        <v>39300</v>
      </c>
      <c r="BR70" s="74">
        <f t="shared" si="113"/>
        <v>35500</v>
      </c>
      <c r="BS70" s="74">
        <f t="shared" si="113"/>
        <v>34100</v>
      </c>
      <c r="BT70" s="74">
        <f t="shared" si="113"/>
        <v>42700</v>
      </c>
    </row>
    <row r="71" spans="1:72">
      <c r="C71" s="42" t="s">
        <v>115</v>
      </c>
      <c r="J71" s="74">
        <f>I72</f>
        <v>0</v>
      </c>
      <c r="K71" s="74">
        <f t="shared" ref="K71:BT71" si="114">J72</f>
        <v>15000</v>
      </c>
      <c r="L71" s="74">
        <f t="shared" si="114"/>
        <v>0</v>
      </c>
      <c r="M71" s="74">
        <f t="shared" si="114"/>
        <v>0</v>
      </c>
      <c r="N71" s="74">
        <f t="shared" si="114"/>
        <v>0</v>
      </c>
      <c r="O71" s="74">
        <f t="shared" si="114"/>
        <v>0</v>
      </c>
      <c r="P71" s="74">
        <f t="shared" si="114"/>
        <v>15000</v>
      </c>
      <c r="Q71" s="74">
        <f t="shared" si="114"/>
        <v>0</v>
      </c>
      <c r="R71" s="74">
        <f t="shared" si="114"/>
        <v>0</v>
      </c>
      <c r="S71" s="74">
        <f t="shared" si="114"/>
        <v>0</v>
      </c>
      <c r="T71" s="74">
        <f t="shared" si="114"/>
        <v>15000</v>
      </c>
      <c r="U71" s="74">
        <f t="shared" si="114"/>
        <v>0</v>
      </c>
      <c r="V71" s="74">
        <f t="shared" si="114"/>
        <v>0</v>
      </c>
      <c r="W71" s="74">
        <f t="shared" si="114"/>
        <v>15000</v>
      </c>
      <c r="X71" s="74">
        <f t="shared" si="114"/>
        <v>0</v>
      </c>
      <c r="Y71" s="74">
        <f t="shared" si="114"/>
        <v>0</v>
      </c>
      <c r="Z71" s="74">
        <f t="shared" si="114"/>
        <v>15000</v>
      </c>
      <c r="AA71" s="74">
        <f t="shared" si="114"/>
        <v>0</v>
      </c>
      <c r="AB71" s="74">
        <f t="shared" si="114"/>
        <v>0</v>
      </c>
      <c r="AC71" s="74">
        <f t="shared" si="114"/>
        <v>15000</v>
      </c>
      <c r="AD71" s="74">
        <f t="shared" si="114"/>
        <v>0</v>
      </c>
      <c r="AE71" s="74">
        <f t="shared" si="114"/>
        <v>0</v>
      </c>
      <c r="AF71" s="74">
        <f t="shared" si="114"/>
        <v>15000</v>
      </c>
      <c r="AG71" s="74">
        <f t="shared" si="114"/>
        <v>0</v>
      </c>
      <c r="AH71" s="74">
        <f t="shared" si="114"/>
        <v>0</v>
      </c>
      <c r="AI71" s="74">
        <f t="shared" si="114"/>
        <v>15000</v>
      </c>
      <c r="AJ71" s="74">
        <f t="shared" si="114"/>
        <v>0</v>
      </c>
      <c r="AK71" s="74">
        <f t="shared" si="114"/>
        <v>0</v>
      </c>
      <c r="AL71" s="74">
        <f t="shared" si="114"/>
        <v>15000</v>
      </c>
      <c r="AM71" s="74">
        <f t="shared" si="114"/>
        <v>0</v>
      </c>
      <c r="AN71" s="74">
        <f t="shared" si="114"/>
        <v>0</v>
      </c>
      <c r="AO71" s="74">
        <f t="shared" si="114"/>
        <v>15000</v>
      </c>
      <c r="AP71" s="74">
        <f t="shared" si="114"/>
        <v>0</v>
      </c>
      <c r="AQ71" s="74">
        <f t="shared" si="114"/>
        <v>0</v>
      </c>
      <c r="AR71" s="74">
        <f t="shared" si="114"/>
        <v>15000</v>
      </c>
      <c r="AS71" s="74">
        <f t="shared" si="114"/>
        <v>0</v>
      </c>
      <c r="AT71" s="74">
        <f t="shared" si="114"/>
        <v>0</v>
      </c>
      <c r="AU71" s="74">
        <f t="shared" si="114"/>
        <v>15000</v>
      </c>
      <c r="AV71" s="74">
        <f t="shared" si="114"/>
        <v>0</v>
      </c>
      <c r="AW71" s="74">
        <f t="shared" si="114"/>
        <v>0</v>
      </c>
      <c r="AX71" s="74">
        <f t="shared" si="114"/>
        <v>10000</v>
      </c>
      <c r="AY71" s="74">
        <f t="shared" si="114"/>
        <v>0</v>
      </c>
      <c r="AZ71" s="74">
        <f t="shared" si="114"/>
        <v>0</v>
      </c>
      <c r="BA71" s="74">
        <f t="shared" si="114"/>
        <v>10000</v>
      </c>
      <c r="BB71" s="74">
        <f t="shared" si="114"/>
        <v>0</v>
      </c>
      <c r="BC71" s="74">
        <f t="shared" si="114"/>
        <v>0</v>
      </c>
      <c r="BD71" s="74">
        <f t="shared" si="114"/>
        <v>10000</v>
      </c>
      <c r="BE71" s="74">
        <f t="shared" si="114"/>
        <v>0</v>
      </c>
      <c r="BF71" s="74">
        <f t="shared" si="114"/>
        <v>0</v>
      </c>
      <c r="BG71" s="74">
        <f t="shared" si="114"/>
        <v>10000</v>
      </c>
      <c r="BH71" s="74">
        <f t="shared" si="114"/>
        <v>0</v>
      </c>
      <c r="BI71" s="74">
        <f t="shared" si="114"/>
        <v>0</v>
      </c>
      <c r="BJ71" s="74">
        <f t="shared" si="114"/>
        <v>10000</v>
      </c>
      <c r="BK71" s="74">
        <f t="shared" si="114"/>
        <v>0</v>
      </c>
      <c r="BL71" s="74">
        <f t="shared" si="114"/>
        <v>0</v>
      </c>
      <c r="BM71" s="74">
        <f t="shared" si="114"/>
        <v>10000</v>
      </c>
      <c r="BN71" s="74">
        <f t="shared" si="114"/>
        <v>0</v>
      </c>
      <c r="BO71" s="74">
        <f t="shared" si="114"/>
        <v>0</v>
      </c>
      <c r="BP71" s="74">
        <f t="shared" si="114"/>
        <v>10000</v>
      </c>
      <c r="BQ71" s="74">
        <f t="shared" si="114"/>
        <v>0</v>
      </c>
      <c r="BR71" s="74">
        <f t="shared" si="114"/>
        <v>0</v>
      </c>
      <c r="BS71" s="74">
        <f t="shared" si="114"/>
        <v>10000</v>
      </c>
      <c r="BT71" s="74">
        <f t="shared" si="114"/>
        <v>0</v>
      </c>
    </row>
    <row r="72" spans="1:72">
      <c r="C72" s="42" t="s">
        <v>116</v>
      </c>
      <c r="J72" s="74">
        <v>15000</v>
      </c>
      <c r="K72" s="74"/>
      <c r="L72" s="74"/>
      <c r="M72" s="74"/>
      <c r="N72" s="74"/>
      <c r="O72" s="74">
        <v>15000</v>
      </c>
      <c r="P72" s="74"/>
      <c r="Q72" s="74"/>
      <c r="R72" s="74"/>
      <c r="S72" s="74">
        <v>15000</v>
      </c>
      <c r="T72" s="74"/>
      <c r="U72" s="74"/>
      <c r="V72" s="74">
        <v>15000</v>
      </c>
      <c r="W72" s="74"/>
      <c r="X72" s="74"/>
      <c r="Y72" s="74">
        <v>15000</v>
      </c>
      <c r="Z72" s="74"/>
      <c r="AA72" s="74"/>
      <c r="AB72" s="74">
        <v>15000</v>
      </c>
      <c r="AC72" s="74"/>
      <c r="AD72" s="74"/>
      <c r="AE72" s="74">
        <v>15000</v>
      </c>
      <c r="AF72" s="74"/>
      <c r="AG72" s="74"/>
      <c r="AH72" s="74">
        <v>15000</v>
      </c>
      <c r="AI72" s="74"/>
      <c r="AJ72" s="74"/>
      <c r="AK72" s="74">
        <v>15000</v>
      </c>
      <c r="AL72" s="74"/>
      <c r="AM72" s="74"/>
      <c r="AN72" s="74">
        <v>15000</v>
      </c>
      <c r="AO72" s="74"/>
      <c r="AP72" s="74"/>
      <c r="AQ72" s="74">
        <v>15000</v>
      </c>
      <c r="AR72" s="74"/>
      <c r="AS72" s="74"/>
      <c r="AT72" s="74">
        <v>15000</v>
      </c>
      <c r="AU72" s="74"/>
      <c r="AV72" s="74"/>
      <c r="AW72" s="74">
        <v>10000</v>
      </c>
      <c r="AX72" s="74"/>
      <c r="AY72" s="74"/>
      <c r="AZ72" s="74">
        <v>10000</v>
      </c>
      <c r="BA72" s="74"/>
      <c r="BB72" s="74"/>
      <c r="BC72" s="74">
        <v>10000</v>
      </c>
      <c r="BD72" s="74"/>
      <c r="BE72" s="74"/>
      <c r="BF72" s="74">
        <v>10000</v>
      </c>
      <c r="BG72" s="74"/>
      <c r="BH72" s="74"/>
      <c r="BI72" s="74">
        <v>10000</v>
      </c>
      <c r="BJ72" s="74"/>
      <c r="BK72" s="74"/>
      <c r="BL72" s="74">
        <v>10000</v>
      </c>
      <c r="BM72" s="74"/>
      <c r="BN72" s="74"/>
      <c r="BO72" s="74">
        <v>10000</v>
      </c>
      <c r="BP72" s="74"/>
      <c r="BQ72" s="74"/>
      <c r="BR72" s="74">
        <v>10000</v>
      </c>
      <c r="BS72" s="74"/>
      <c r="BT72" s="74"/>
    </row>
    <row r="73" spans="1:72">
      <c r="C73" s="42" t="s">
        <v>117</v>
      </c>
      <c r="J73" s="74">
        <f>J24</f>
        <v>0</v>
      </c>
      <c r="K73" s="74">
        <f>K24</f>
        <v>0</v>
      </c>
      <c r="L73" s="74">
        <f>L24</f>
        <v>0</v>
      </c>
      <c r="M73" s="74">
        <f>M24</f>
        <v>0</v>
      </c>
      <c r="N73" s="74">
        <f t="shared" ref="N73:BT73" si="115">N24</f>
        <v>3500</v>
      </c>
      <c r="O73" s="74">
        <f t="shared" si="115"/>
        <v>3500</v>
      </c>
      <c r="P73" s="74">
        <f t="shared" si="115"/>
        <v>3500</v>
      </c>
      <c r="Q73" s="74">
        <f t="shared" si="115"/>
        <v>3500</v>
      </c>
      <c r="R73" s="74">
        <f t="shared" si="115"/>
        <v>3500</v>
      </c>
      <c r="S73" s="74">
        <f t="shared" si="115"/>
        <v>3500</v>
      </c>
      <c r="T73" s="74">
        <f t="shared" si="115"/>
        <v>3500</v>
      </c>
      <c r="U73" s="74">
        <f t="shared" si="115"/>
        <v>3500</v>
      </c>
      <c r="V73" s="74">
        <f t="shared" si="115"/>
        <v>3500</v>
      </c>
      <c r="W73" s="74">
        <f t="shared" si="115"/>
        <v>3500</v>
      </c>
      <c r="X73" s="74">
        <f t="shared" si="115"/>
        <v>3500</v>
      </c>
      <c r="Y73" s="74">
        <f t="shared" si="115"/>
        <v>3500</v>
      </c>
      <c r="Z73" s="74">
        <f t="shared" si="115"/>
        <v>3500</v>
      </c>
      <c r="AA73" s="74">
        <f t="shared" si="115"/>
        <v>3500</v>
      </c>
      <c r="AB73" s="74">
        <f t="shared" si="115"/>
        <v>6000</v>
      </c>
      <c r="AC73" s="74">
        <f t="shared" si="115"/>
        <v>6000</v>
      </c>
      <c r="AD73" s="74">
        <f t="shared" si="115"/>
        <v>6000</v>
      </c>
      <c r="AE73" s="74">
        <f t="shared" si="115"/>
        <v>6000</v>
      </c>
      <c r="AF73" s="74">
        <f t="shared" si="115"/>
        <v>6000</v>
      </c>
      <c r="AG73" s="74">
        <f t="shared" si="115"/>
        <v>6000</v>
      </c>
      <c r="AH73" s="74">
        <f t="shared" si="115"/>
        <v>6000</v>
      </c>
      <c r="AI73" s="74">
        <f t="shared" si="115"/>
        <v>4000</v>
      </c>
      <c r="AJ73" s="74">
        <f t="shared" si="115"/>
        <v>4000</v>
      </c>
      <c r="AK73" s="74">
        <f t="shared" si="115"/>
        <v>4000</v>
      </c>
      <c r="AL73" s="74">
        <f t="shared" si="115"/>
        <v>4000</v>
      </c>
      <c r="AM73" s="74">
        <f t="shared" si="115"/>
        <v>4000</v>
      </c>
      <c r="AN73" s="74">
        <f t="shared" si="115"/>
        <v>5500</v>
      </c>
      <c r="AO73" s="74">
        <f t="shared" si="115"/>
        <v>5500</v>
      </c>
      <c r="AP73" s="74">
        <f t="shared" si="115"/>
        <v>5500</v>
      </c>
      <c r="AQ73" s="74">
        <f t="shared" si="115"/>
        <v>5500</v>
      </c>
      <c r="AR73" s="74">
        <f t="shared" si="115"/>
        <v>3000</v>
      </c>
      <c r="AS73" s="74">
        <f t="shared" si="115"/>
        <v>3000</v>
      </c>
      <c r="AT73" s="74">
        <f t="shared" si="115"/>
        <v>3000</v>
      </c>
      <c r="AU73" s="74">
        <f t="shared" si="115"/>
        <v>3000</v>
      </c>
      <c r="AV73" s="74">
        <f t="shared" si="115"/>
        <v>3000</v>
      </c>
      <c r="AW73" s="74">
        <f t="shared" si="115"/>
        <v>2500</v>
      </c>
      <c r="AX73" s="74">
        <f t="shared" si="115"/>
        <v>2500</v>
      </c>
      <c r="AY73" s="74">
        <f t="shared" si="115"/>
        <v>2500</v>
      </c>
      <c r="AZ73" s="74">
        <f t="shared" si="115"/>
        <v>2500</v>
      </c>
      <c r="BA73" s="74">
        <f t="shared" si="115"/>
        <v>2500</v>
      </c>
      <c r="BB73" s="74">
        <f t="shared" si="115"/>
        <v>2500</v>
      </c>
      <c r="BC73" s="74">
        <f t="shared" si="115"/>
        <v>2500</v>
      </c>
      <c r="BD73" s="74">
        <f t="shared" si="115"/>
        <v>3500</v>
      </c>
      <c r="BE73" s="74">
        <f t="shared" si="115"/>
        <v>3500</v>
      </c>
      <c r="BF73" s="74">
        <f t="shared" si="115"/>
        <v>3500</v>
      </c>
      <c r="BG73" s="74">
        <f t="shared" si="115"/>
        <v>3500</v>
      </c>
      <c r="BH73" s="74">
        <f t="shared" si="115"/>
        <v>3500</v>
      </c>
      <c r="BI73" s="74">
        <f t="shared" si="115"/>
        <v>3500</v>
      </c>
      <c r="BJ73" s="74">
        <f t="shared" si="115"/>
        <v>3000</v>
      </c>
      <c r="BK73" s="74">
        <f t="shared" si="115"/>
        <v>3000</v>
      </c>
      <c r="BL73" s="74">
        <f t="shared" si="115"/>
        <v>3000</v>
      </c>
      <c r="BM73" s="74">
        <f t="shared" si="115"/>
        <v>3800</v>
      </c>
      <c r="BN73" s="74">
        <f t="shared" si="115"/>
        <v>3800</v>
      </c>
      <c r="BO73" s="74">
        <f t="shared" si="115"/>
        <v>3800</v>
      </c>
      <c r="BP73" s="74">
        <f t="shared" si="115"/>
        <v>3800</v>
      </c>
      <c r="BQ73" s="74">
        <f t="shared" si="115"/>
        <v>3800</v>
      </c>
      <c r="BR73" s="74">
        <f t="shared" si="115"/>
        <v>1400</v>
      </c>
      <c r="BS73" s="74">
        <f t="shared" si="115"/>
        <v>1400</v>
      </c>
      <c r="BT73" s="74">
        <f t="shared" si="115"/>
        <v>1400</v>
      </c>
    </row>
    <row r="74" spans="1:72">
      <c r="C74" s="42" t="s">
        <v>118</v>
      </c>
      <c r="J74" s="74">
        <f>J70+J71-J73</f>
        <v>0</v>
      </c>
      <c r="K74" s="74">
        <f>K70+K71-K73</f>
        <v>15000</v>
      </c>
      <c r="L74" s="74">
        <f>L70+L71-L73</f>
        <v>15000</v>
      </c>
      <c r="M74" s="74">
        <f t="shared" ref="M74" si="116">M70+M71-M73</f>
        <v>15000</v>
      </c>
      <c r="N74" s="74">
        <f t="shared" ref="N74" si="117">N70+N71-N73</f>
        <v>11500</v>
      </c>
      <c r="O74" s="74">
        <f t="shared" ref="O74" si="118">O70+O71-O73</f>
        <v>8000</v>
      </c>
      <c r="P74" s="74">
        <f t="shared" ref="P74" si="119">P70+P71-P73</f>
        <v>19500</v>
      </c>
      <c r="Q74" s="74">
        <f t="shared" ref="Q74" si="120">Q70+Q71-Q73</f>
        <v>16000</v>
      </c>
      <c r="R74" s="74">
        <f t="shared" ref="R74" si="121">R70+R71-R73</f>
        <v>12500</v>
      </c>
      <c r="S74" s="74">
        <f t="shared" ref="S74" si="122">S70+S71-S73</f>
        <v>9000</v>
      </c>
      <c r="T74" s="74">
        <f t="shared" ref="T74" si="123">T70+T71-T73</f>
        <v>20500</v>
      </c>
      <c r="U74" s="74">
        <f t="shared" ref="U74" si="124">U70+U71-U73</f>
        <v>17000</v>
      </c>
      <c r="V74" s="74">
        <f t="shared" ref="V74" si="125">V70+V71-V73</f>
        <v>13500</v>
      </c>
      <c r="W74" s="74">
        <f t="shared" ref="W74" si="126">W70+W71-W73</f>
        <v>25000</v>
      </c>
      <c r="X74" s="74">
        <f t="shared" ref="X74" si="127">X70+X71-X73</f>
        <v>21500</v>
      </c>
      <c r="Y74" s="74">
        <f t="shared" ref="Y74" si="128">Y70+Y71-Y73</f>
        <v>18000</v>
      </c>
      <c r="Z74" s="74">
        <f t="shared" ref="Z74" si="129">Z70+Z71-Z73</f>
        <v>29500</v>
      </c>
      <c r="AA74" s="74">
        <f t="shared" ref="AA74" si="130">AA70+AA71-AA73</f>
        <v>26000</v>
      </c>
      <c r="AB74" s="74">
        <f t="shared" ref="AB74" si="131">AB70+AB71-AB73</f>
        <v>20000</v>
      </c>
      <c r="AC74" s="74">
        <f t="shared" ref="AC74" si="132">AC70+AC71-AC73</f>
        <v>29000</v>
      </c>
      <c r="AD74" s="74">
        <f t="shared" ref="AD74" si="133">AD70+AD71-AD73</f>
        <v>23000</v>
      </c>
      <c r="AE74" s="74">
        <f t="shared" ref="AE74" si="134">AE70+AE71-AE73</f>
        <v>17000</v>
      </c>
      <c r="AF74" s="74">
        <f t="shared" ref="AF74" si="135">AF70+AF71-AF73</f>
        <v>26000</v>
      </c>
      <c r="AG74" s="74">
        <f t="shared" ref="AG74" si="136">AG70+AG71-AG73</f>
        <v>20000</v>
      </c>
      <c r="AH74" s="74">
        <f t="shared" ref="AH74" si="137">AH70+AH71-AH73</f>
        <v>14000</v>
      </c>
      <c r="AI74" s="74">
        <f t="shared" ref="AI74" si="138">AI70+AI71-AI73</f>
        <v>25000</v>
      </c>
      <c r="AJ74" s="74">
        <f t="shared" ref="AJ74" si="139">AJ70+AJ71-AJ73</f>
        <v>21000</v>
      </c>
      <c r="AK74" s="74">
        <f t="shared" ref="AK74" si="140">AK70+AK71-AK73</f>
        <v>17000</v>
      </c>
      <c r="AL74" s="74">
        <f t="shared" ref="AL74" si="141">AL70+AL71-AL73</f>
        <v>28000</v>
      </c>
      <c r="AM74" s="74">
        <f t="shared" ref="AM74" si="142">AM70+AM71-AM73</f>
        <v>24000</v>
      </c>
      <c r="AN74" s="74">
        <f t="shared" ref="AN74" si="143">AN70+AN71-AN73</f>
        <v>18500</v>
      </c>
      <c r="AO74" s="74">
        <f t="shared" ref="AO74" si="144">AO70+AO71-AO73</f>
        <v>28000</v>
      </c>
      <c r="AP74" s="74">
        <f t="shared" ref="AP74" si="145">AP70+AP71-AP73</f>
        <v>22500</v>
      </c>
      <c r="AQ74" s="74">
        <f t="shared" ref="AQ74" si="146">AQ70+AQ71-AQ73</f>
        <v>17000</v>
      </c>
      <c r="AR74" s="74">
        <f t="shared" ref="AR74" si="147">AR70+AR71-AR73</f>
        <v>29000</v>
      </c>
      <c r="AS74" s="74">
        <f t="shared" ref="AS74" si="148">AS70+AS71-AS73</f>
        <v>26000</v>
      </c>
      <c r="AT74" s="74">
        <f t="shared" ref="AT74" si="149">AT70+AT71-AT73</f>
        <v>23000</v>
      </c>
      <c r="AU74" s="74">
        <f t="shared" ref="AU74" si="150">AU70+AU71-AU73</f>
        <v>35000</v>
      </c>
      <c r="AV74" s="74">
        <f t="shared" ref="AV74" si="151">AV70+AV71-AV73</f>
        <v>32000</v>
      </c>
      <c r="AW74" s="74">
        <f t="shared" ref="AW74" si="152">AW70+AW71-AW73</f>
        <v>29500</v>
      </c>
      <c r="AX74" s="74">
        <f t="shared" ref="AX74" si="153">AX70+AX71-AX73</f>
        <v>37000</v>
      </c>
      <c r="AY74" s="74">
        <f t="shared" ref="AY74" si="154">AY70+AY71-AY73</f>
        <v>34500</v>
      </c>
      <c r="AZ74" s="74">
        <f t="shared" ref="AZ74" si="155">AZ70+AZ71-AZ73</f>
        <v>32000</v>
      </c>
      <c r="BA74" s="74">
        <f t="shared" ref="BA74" si="156">BA70+BA71-BA73</f>
        <v>39500</v>
      </c>
      <c r="BB74" s="74">
        <f t="shared" ref="BB74" si="157">BB70+BB71-BB73</f>
        <v>37000</v>
      </c>
      <c r="BC74" s="74">
        <f t="shared" ref="BC74" si="158">BC70+BC71-BC73</f>
        <v>34500</v>
      </c>
      <c r="BD74" s="74">
        <f t="shared" ref="BD74" si="159">BD70+BD71-BD73</f>
        <v>41000</v>
      </c>
      <c r="BE74" s="74">
        <f t="shared" ref="BE74" si="160">BE70+BE71-BE73</f>
        <v>37500</v>
      </c>
      <c r="BF74" s="74">
        <f t="shared" ref="BF74" si="161">BF70+BF71-BF73</f>
        <v>34000</v>
      </c>
      <c r="BG74" s="74">
        <f t="shared" ref="BG74" si="162">BG70+BG71-BG73</f>
        <v>40500</v>
      </c>
      <c r="BH74" s="74">
        <f t="shared" ref="BH74" si="163">BH70+BH71-BH73</f>
        <v>37000</v>
      </c>
      <c r="BI74" s="74">
        <f t="shared" ref="BI74" si="164">BI70+BI71-BI73</f>
        <v>33500</v>
      </c>
      <c r="BJ74" s="74">
        <f t="shared" ref="BJ74" si="165">BJ70+BJ71-BJ73</f>
        <v>40500</v>
      </c>
      <c r="BK74" s="74">
        <f t="shared" ref="BK74" si="166">BK70+BK71-BK73</f>
        <v>37500</v>
      </c>
      <c r="BL74" s="74">
        <f t="shared" ref="BL74" si="167">BL70+BL71-BL73</f>
        <v>34500</v>
      </c>
      <c r="BM74" s="74">
        <f t="shared" ref="BM74" si="168">BM70+BM71-BM73</f>
        <v>40700</v>
      </c>
      <c r="BN74" s="74">
        <f t="shared" ref="BN74" si="169">BN70+BN71-BN73</f>
        <v>36900</v>
      </c>
      <c r="BO74" s="74">
        <f t="shared" ref="BO74" si="170">BO70+BO71-BO73</f>
        <v>33100</v>
      </c>
      <c r="BP74" s="74">
        <f t="shared" ref="BP74" si="171">BP70+BP71-BP73</f>
        <v>39300</v>
      </c>
      <c r="BQ74" s="74">
        <f t="shared" ref="BQ74" si="172">BQ70+BQ71-BQ73</f>
        <v>35500</v>
      </c>
      <c r="BR74" s="74">
        <f t="shared" ref="BR74" si="173">BR70+BR71-BR73</f>
        <v>34100</v>
      </c>
      <c r="BS74" s="74">
        <f t="shared" ref="BS74" si="174">BS70+BS71-BS73</f>
        <v>42700</v>
      </c>
      <c r="BT74" s="74">
        <f t="shared" ref="BT74" si="175">BT70+BT71-BT73</f>
        <v>41300</v>
      </c>
    </row>
    <row r="75" spans="1:72">
      <c r="C75" s="42"/>
    </row>
    <row r="76" spans="1:72">
      <c r="A76" t="s">
        <v>100</v>
      </c>
      <c r="C76" s="110" t="s">
        <v>203</v>
      </c>
      <c r="D76" t="s">
        <v>191</v>
      </c>
      <c r="E76">
        <v>1</v>
      </c>
      <c r="F76">
        <v>100</v>
      </c>
    </row>
    <row r="77" spans="1:72">
      <c r="C77" t="s">
        <v>130</v>
      </c>
      <c r="N77">
        <f>M80</f>
        <v>0</v>
      </c>
      <c r="O77">
        <f t="shared" ref="O77:BT77" si="176">N80</f>
        <v>0</v>
      </c>
      <c r="P77">
        <f t="shared" si="176"/>
        <v>0</v>
      </c>
      <c r="Q77">
        <f t="shared" si="176"/>
        <v>0</v>
      </c>
      <c r="R77">
        <f t="shared" si="176"/>
        <v>0</v>
      </c>
      <c r="S77">
        <f t="shared" si="176"/>
        <v>0</v>
      </c>
      <c r="T77">
        <f t="shared" si="176"/>
        <v>0</v>
      </c>
      <c r="U77">
        <f t="shared" si="176"/>
        <v>0</v>
      </c>
      <c r="V77">
        <f t="shared" si="176"/>
        <v>0</v>
      </c>
      <c r="W77">
        <f t="shared" si="176"/>
        <v>0</v>
      </c>
      <c r="X77">
        <f t="shared" si="176"/>
        <v>0</v>
      </c>
      <c r="Y77">
        <f t="shared" si="176"/>
        <v>0</v>
      </c>
      <c r="Z77">
        <f t="shared" si="176"/>
        <v>0</v>
      </c>
      <c r="AA77">
        <f t="shared" si="176"/>
        <v>0</v>
      </c>
      <c r="AB77">
        <f t="shared" si="176"/>
        <v>0</v>
      </c>
      <c r="AC77">
        <f t="shared" si="176"/>
        <v>0</v>
      </c>
      <c r="AD77">
        <f t="shared" si="176"/>
        <v>0</v>
      </c>
      <c r="AE77">
        <f t="shared" si="176"/>
        <v>0</v>
      </c>
      <c r="AF77">
        <f t="shared" si="176"/>
        <v>0</v>
      </c>
      <c r="AG77">
        <f t="shared" si="176"/>
        <v>0</v>
      </c>
      <c r="AH77">
        <f t="shared" si="176"/>
        <v>0</v>
      </c>
      <c r="AI77">
        <f t="shared" si="176"/>
        <v>0</v>
      </c>
      <c r="AJ77">
        <f t="shared" si="176"/>
        <v>0</v>
      </c>
      <c r="AK77">
        <f t="shared" si="176"/>
        <v>0</v>
      </c>
      <c r="AL77">
        <f t="shared" si="176"/>
        <v>0</v>
      </c>
      <c r="AM77">
        <f t="shared" si="176"/>
        <v>0</v>
      </c>
      <c r="AN77">
        <f t="shared" si="176"/>
        <v>0</v>
      </c>
      <c r="AO77">
        <f t="shared" si="176"/>
        <v>0</v>
      </c>
      <c r="AP77">
        <f t="shared" si="176"/>
        <v>0</v>
      </c>
      <c r="AQ77">
        <f t="shared" si="176"/>
        <v>0</v>
      </c>
      <c r="AR77">
        <f t="shared" si="176"/>
        <v>0</v>
      </c>
      <c r="AS77">
        <f t="shared" si="176"/>
        <v>0</v>
      </c>
      <c r="AT77">
        <f t="shared" si="176"/>
        <v>0</v>
      </c>
      <c r="AU77">
        <f t="shared" si="176"/>
        <v>0</v>
      </c>
      <c r="AV77">
        <f t="shared" si="176"/>
        <v>0</v>
      </c>
      <c r="AW77">
        <f t="shared" si="176"/>
        <v>0</v>
      </c>
      <c r="AX77">
        <f t="shared" si="176"/>
        <v>0</v>
      </c>
      <c r="AY77">
        <f t="shared" si="176"/>
        <v>0</v>
      </c>
      <c r="AZ77">
        <f t="shared" si="176"/>
        <v>0</v>
      </c>
      <c r="BA77">
        <f t="shared" si="176"/>
        <v>0</v>
      </c>
      <c r="BB77">
        <f t="shared" si="176"/>
        <v>0</v>
      </c>
      <c r="BC77">
        <f t="shared" si="176"/>
        <v>0</v>
      </c>
      <c r="BD77">
        <f t="shared" si="176"/>
        <v>0</v>
      </c>
      <c r="BE77">
        <f t="shared" si="176"/>
        <v>0</v>
      </c>
      <c r="BF77">
        <f t="shared" si="176"/>
        <v>0</v>
      </c>
      <c r="BG77">
        <f t="shared" si="176"/>
        <v>0</v>
      </c>
      <c r="BH77">
        <f t="shared" si="176"/>
        <v>0</v>
      </c>
      <c r="BI77">
        <f t="shared" si="176"/>
        <v>0</v>
      </c>
      <c r="BJ77">
        <f t="shared" si="176"/>
        <v>0</v>
      </c>
      <c r="BK77">
        <f t="shared" si="176"/>
        <v>0</v>
      </c>
      <c r="BL77">
        <f t="shared" si="176"/>
        <v>0</v>
      </c>
      <c r="BM77">
        <f t="shared" si="176"/>
        <v>0</v>
      </c>
      <c r="BN77">
        <f t="shared" si="176"/>
        <v>0</v>
      </c>
      <c r="BO77">
        <f t="shared" si="176"/>
        <v>0</v>
      </c>
      <c r="BP77">
        <f t="shared" si="176"/>
        <v>0</v>
      </c>
      <c r="BQ77">
        <f t="shared" si="176"/>
        <v>0</v>
      </c>
      <c r="BR77">
        <f t="shared" si="176"/>
        <v>0</v>
      </c>
      <c r="BS77">
        <f t="shared" si="176"/>
        <v>0</v>
      </c>
      <c r="BT77">
        <f t="shared" si="176"/>
        <v>0</v>
      </c>
    </row>
    <row r="78" spans="1:72">
      <c r="C78" t="s">
        <v>131</v>
      </c>
      <c r="N78" s="80">
        <f>N24</f>
        <v>3500</v>
      </c>
      <c r="O78" s="80">
        <f t="shared" ref="O78:BT78" si="177">O24</f>
        <v>3500</v>
      </c>
      <c r="P78" s="80">
        <f t="shared" si="177"/>
        <v>3500</v>
      </c>
      <c r="Q78" s="80">
        <f t="shared" si="177"/>
        <v>3500</v>
      </c>
      <c r="R78" s="80">
        <f t="shared" si="177"/>
        <v>3500</v>
      </c>
      <c r="S78" s="80">
        <f t="shared" si="177"/>
        <v>3500</v>
      </c>
      <c r="T78" s="80">
        <f t="shared" si="177"/>
        <v>3500</v>
      </c>
      <c r="U78" s="80">
        <f t="shared" si="177"/>
        <v>3500</v>
      </c>
      <c r="V78" s="80">
        <f t="shared" si="177"/>
        <v>3500</v>
      </c>
      <c r="W78" s="80">
        <f t="shared" si="177"/>
        <v>3500</v>
      </c>
      <c r="X78" s="80">
        <f t="shared" si="177"/>
        <v>3500</v>
      </c>
      <c r="Y78" s="80">
        <f t="shared" si="177"/>
        <v>3500</v>
      </c>
      <c r="Z78" s="80">
        <f t="shared" si="177"/>
        <v>3500</v>
      </c>
      <c r="AA78" s="80">
        <f t="shared" si="177"/>
        <v>3500</v>
      </c>
      <c r="AB78" s="80">
        <f t="shared" si="177"/>
        <v>6000</v>
      </c>
      <c r="AC78" s="80">
        <f t="shared" si="177"/>
        <v>6000</v>
      </c>
      <c r="AD78" s="80">
        <f t="shared" si="177"/>
        <v>6000</v>
      </c>
      <c r="AE78" s="80">
        <f t="shared" si="177"/>
        <v>6000</v>
      </c>
      <c r="AF78" s="80">
        <f t="shared" si="177"/>
        <v>6000</v>
      </c>
      <c r="AG78" s="80">
        <f t="shared" si="177"/>
        <v>6000</v>
      </c>
      <c r="AH78" s="80">
        <f t="shared" si="177"/>
        <v>6000</v>
      </c>
      <c r="AI78" s="80">
        <f t="shared" si="177"/>
        <v>4000</v>
      </c>
      <c r="AJ78" s="80">
        <f t="shared" si="177"/>
        <v>4000</v>
      </c>
      <c r="AK78" s="80">
        <f t="shared" si="177"/>
        <v>4000</v>
      </c>
      <c r="AL78" s="80">
        <f t="shared" si="177"/>
        <v>4000</v>
      </c>
      <c r="AM78" s="80">
        <f t="shared" si="177"/>
        <v>4000</v>
      </c>
      <c r="AN78" s="80">
        <f t="shared" si="177"/>
        <v>5500</v>
      </c>
      <c r="AO78" s="80">
        <f t="shared" si="177"/>
        <v>5500</v>
      </c>
      <c r="AP78" s="80">
        <f t="shared" si="177"/>
        <v>5500</v>
      </c>
      <c r="AQ78" s="80">
        <f t="shared" si="177"/>
        <v>5500</v>
      </c>
      <c r="AR78" s="80">
        <f t="shared" si="177"/>
        <v>3000</v>
      </c>
      <c r="AS78" s="80">
        <f t="shared" si="177"/>
        <v>3000</v>
      </c>
      <c r="AT78" s="80">
        <f t="shared" si="177"/>
        <v>3000</v>
      </c>
      <c r="AU78" s="80">
        <f t="shared" si="177"/>
        <v>3000</v>
      </c>
      <c r="AV78" s="80">
        <f t="shared" si="177"/>
        <v>3000</v>
      </c>
      <c r="AW78" s="80">
        <f t="shared" si="177"/>
        <v>2500</v>
      </c>
      <c r="AX78" s="80">
        <f t="shared" si="177"/>
        <v>2500</v>
      </c>
      <c r="AY78" s="80">
        <f t="shared" si="177"/>
        <v>2500</v>
      </c>
      <c r="AZ78" s="80">
        <f t="shared" si="177"/>
        <v>2500</v>
      </c>
      <c r="BA78" s="80">
        <f t="shared" si="177"/>
        <v>2500</v>
      </c>
      <c r="BB78" s="80">
        <f t="shared" si="177"/>
        <v>2500</v>
      </c>
      <c r="BC78" s="80">
        <f t="shared" si="177"/>
        <v>2500</v>
      </c>
      <c r="BD78" s="80">
        <f t="shared" si="177"/>
        <v>3500</v>
      </c>
      <c r="BE78" s="80">
        <f t="shared" si="177"/>
        <v>3500</v>
      </c>
      <c r="BF78" s="80">
        <f t="shared" si="177"/>
        <v>3500</v>
      </c>
      <c r="BG78" s="80">
        <f t="shared" si="177"/>
        <v>3500</v>
      </c>
      <c r="BH78" s="80">
        <f t="shared" si="177"/>
        <v>3500</v>
      </c>
      <c r="BI78" s="80">
        <f t="shared" si="177"/>
        <v>3500</v>
      </c>
      <c r="BJ78" s="80">
        <f t="shared" si="177"/>
        <v>3000</v>
      </c>
      <c r="BK78" s="80">
        <f t="shared" si="177"/>
        <v>3000</v>
      </c>
      <c r="BL78" s="80">
        <f t="shared" si="177"/>
        <v>3000</v>
      </c>
      <c r="BM78" s="80">
        <f t="shared" si="177"/>
        <v>3800</v>
      </c>
      <c r="BN78" s="80">
        <f t="shared" si="177"/>
        <v>3800</v>
      </c>
      <c r="BO78" s="80">
        <f t="shared" si="177"/>
        <v>3800</v>
      </c>
      <c r="BP78" s="80">
        <f t="shared" si="177"/>
        <v>3800</v>
      </c>
      <c r="BQ78" s="80">
        <f t="shared" si="177"/>
        <v>3800</v>
      </c>
      <c r="BR78" s="80">
        <f t="shared" si="177"/>
        <v>1400</v>
      </c>
      <c r="BS78" s="80">
        <f t="shared" si="177"/>
        <v>1400</v>
      </c>
      <c r="BT78" s="80">
        <f t="shared" si="177"/>
        <v>1400</v>
      </c>
    </row>
    <row r="79" spans="1:72">
      <c r="C79" t="s">
        <v>132</v>
      </c>
      <c r="N79" s="80">
        <f>N24</f>
        <v>3500</v>
      </c>
      <c r="O79" s="80">
        <f t="shared" ref="O79:BT79" si="178">O24</f>
        <v>3500</v>
      </c>
      <c r="P79" s="80">
        <f t="shared" si="178"/>
        <v>3500</v>
      </c>
      <c r="Q79" s="80">
        <f t="shared" si="178"/>
        <v>3500</v>
      </c>
      <c r="R79" s="80">
        <f t="shared" si="178"/>
        <v>3500</v>
      </c>
      <c r="S79" s="80">
        <f t="shared" si="178"/>
        <v>3500</v>
      </c>
      <c r="T79" s="80">
        <f t="shared" si="178"/>
        <v>3500</v>
      </c>
      <c r="U79" s="80">
        <f t="shared" si="178"/>
        <v>3500</v>
      </c>
      <c r="V79" s="80">
        <f t="shared" si="178"/>
        <v>3500</v>
      </c>
      <c r="W79" s="80">
        <f t="shared" si="178"/>
        <v>3500</v>
      </c>
      <c r="X79" s="80">
        <f t="shared" si="178"/>
        <v>3500</v>
      </c>
      <c r="Y79" s="80">
        <f t="shared" si="178"/>
        <v>3500</v>
      </c>
      <c r="Z79" s="80">
        <f t="shared" si="178"/>
        <v>3500</v>
      </c>
      <c r="AA79" s="80">
        <f t="shared" si="178"/>
        <v>3500</v>
      </c>
      <c r="AB79" s="80">
        <f t="shared" si="178"/>
        <v>6000</v>
      </c>
      <c r="AC79" s="80">
        <f t="shared" si="178"/>
        <v>6000</v>
      </c>
      <c r="AD79" s="80">
        <f t="shared" si="178"/>
        <v>6000</v>
      </c>
      <c r="AE79" s="80">
        <f t="shared" si="178"/>
        <v>6000</v>
      </c>
      <c r="AF79" s="80">
        <f t="shared" si="178"/>
        <v>6000</v>
      </c>
      <c r="AG79" s="80">
        <f t="shared" si="178"/>
        <v>6000</v>
      </c>
      <c r="AH79" s="80">
        <f t="shared" si="178"/>
        <v>6000</v>
      </c>
      <c r="AI79" s="80">
        <f t="shared" si="178"/>
        <v>4000</v>
      </c>
      <c r="AJ79" s="80">
        <f t="shared" si="178"/>
        <v>4000</v>
      </c>
      <c r="AK79" s="80">
        <f t="shared" si="178"/>
        <v>4000</v>
      </c>
      <c r="AL79" s="80">
        <f t="shared" si="178"/>
        <v>4000</v>
      </c>
      <c r="AM79" s="80">
        <f t="shared" si="178"/>
        <v>4000</v>
      </c>
      <c r="AN79" s="80">
        <f t="shared" si="178"/>
        <v>5500</v>
      </c>
      <c r="AO79" s="80">
        <f t="shared" si="178"/>
        <v>5500</v>
      </c>
      <c r="AP79" s="80">
        <f t="shared" si="178"/>
        <v>5500</v>
      </c>
      <c r="AQ79" s="80">
        <f t="shared" si="178"/>
        <v>5500</v>
      </c>
      <c r="AR79" s="80">
        <f t="shared" si="178"/>
        <v>3000</v>
      </c>
      <c r="AS79" s="80">
        <f t="shared" si="178"/>
        <v>3000</v>
      </c>
      <c r="AT79" s="80">
        <f t="shared" si="178"/>
        <v>3000</v>
      </c>
      <c r="AU79" s="80">
        <f t="shared" si="178"/>
        <v>3000</v>
      </c>
      <c r="AV79" s="80">
        <f t="shared" si="178"/>
        <v>3000</v>
      </c>
      <c r="AW79" s="80">
        <f t="shared" si="178"/>
        <v>2500</v>
      </c>
      <c r="AX79" s="80">
        <f t="shared" si="178"/>
        <v>2500</v>
      </c>
      <c r="AY79" s="80">
        <f t="shared" si="178"/>
        <v>2500</v>
      </c>
      <c r="AZ79" s="80">
        <f t="shared" si="178"/>
        <v>2500</v>
      </c>
      <c r="BA79" s="80">
        <f t="shared" si="178"/>
        <v>2500</v>
      </c>
      <c r="BB79" s="80">
        <f t="shared" si="178"/>
        <v>2500</v>
      </c>
      <c r="BC79" s="80">
        <f t="shared" si="178"/>
        <v>2500</v>
      </c>
      <c r="BD79" s="80">
        <f t="shared" si="178"/>
        <v>3500</v>
      </c>
      <c r="BE79" s="80">
        <f t="shared" si="178"/>
        <v>3500</v>
      </c>
      <c r="BF79" s="80">
        <f t="shared" si="178"/>
        <v>3500</v>
      </c>
      <c r="BG79" s="80">
        <f t="shared" si="178"/>
        <v>3500</v>
      </c>
      <c r="BH79" s="80">
        <f t="shared" si="178"/>
        <v>3500</v>
      </c>
      <c r="BI79" s="80">
        <f t="shared" si="178"/>
        <v>3500</v>
      </c>
      <c r="BJ79" s="80">
        <f t="shared" si="178"/>
        <v>3000</v>
      </c>
      <c r="BK79" s="80">
        <f t="shared" si="178"/>
        <v>3000</v>
      </c>
      <c r="BL79" s="80">
        <f t="shared" si="178"/>
        <v>3000</v>
      </c>
      <c r="BM79" s="80">
        <f t="shared" si="178"/>
        <v>3800</v>
      </c>
      <c r="BN79" s="80">
        <f t="shared" si="178"/>
        <v>3800</v>
      </c>
      <c r="BO79" s="80">
        <f t="shared" si="178"/>
        <v>3800</v>
      </c>
      <c r="BP79" s="80">
        <f t="shared" si="178"/>
        <v>3800</v>
      </c>
      <c r="BQ79" s="80">
        <f t="shared" si="178"/>
        <v>3800</v>
      </c>
      <c r="BR79" s="80">
        <f t="shared" si="178"/>
        <v>1400</v>
      </c>
      <c r="BS79" s="80">
        <f t="shared" si="178"/>
        <v>1400</v>
      </c>
      <c r="BT79" s="80">
        <f t="shared" si="178"/>
        <v>1400</v>
      </c>
    </row>
    <row r="80" spans="1:72">
      <c r="C80" t="s">
        <v>133</v>
      </c>
      <c r="N80" s="81">
        <f>N77+N78-N79</f>
        <v>0</v>
      </c>
      <c r="O80" s="81">
        <f t="shared" ref="O80:BT80" si="179">O77+O78-O79</f>
        <v>0</v>
      </c>
      <c r="P80" s="81">
        <f t="shared" si="179"/>
        <v>0</v>
      </c>
      <c r="Q80" s="81">
        <f t="shared" si="179"/>
        <v>0</v>
      </c>
      <c r="R80" s="81">
        <f t="shared" si="179"/>
        <v>0</v>
      </c>
      <c r="S80" s="81">
        <f t="shared" si="179"/>
        <v>0</v>
      </c>
      <c r="T80" s="81">
        <f t="shared" si="179"/>
        <v>0</v>
      </c>
      <c r="U80" s="81">
        <f t="shared" si="179"/>
        <v>0</v>
      </c>
      <c r="V80" s="81">
        <f t="shared" si="179"/>
        <v>0</v>
      </c>
      <c r="W80" s="81">
        <f t="shared" si="179"/>
        <v>0</v>
      </c>
      <c r="X80" s="81">
        <f t="shared" si="179"/>
        <v>0</v>
      </c>
      <c r="Y80" s="81">
        <f t="shared" si="179"/>
        <v>0</v>
      </c>
      <c r="Z80" s="81">
        <f t="shared" si="179"/>
        <v>0</v>
      </c>
      <c r="AA80" s="81">
        <f t="shared" si="179"/>
        <v>0</v>
      </c>
      <c r="AB80" s="81">
        <f t="shared" si="179"/>
        <v>0</v>
      </c>
      <c r="AC80" s="81">
        <f t="shared" si="179"/>
        <v>0</v>
      </c>
      <c r="AD80" s="81">
        <f t="shared" si="179"/>
        <v>0</v>
      </c>
      <c r="AE80" s="81">
        <f t="shared" si="179"/>
        <v>0</v>
      </c>
      <c r="AF80" s="81">
        <f t="shared" si="179"/>
        <v>0</v>
      </c>
      <c r="AG80" s="81">
        <f t="shared" si="179"/>
        <v>0</v>
      </c>
      <c r="AH80" s="81">
        <f t="shared" si="179"/>
        <v>0</v>
      </c>
      <c r="AI80" s="81">
        <f t="shared" si="179"/>
        <v>0</v>
      </c>
      <c r="AJ80" s="81">
        <f t="shared" si="179"/>
        <v>0</v>
      </c>
      <c r="AK80" s="81">
        <f t="shared" si="179"/>
        <v>0</v>
      </c>
      <c r="AL80" s="81">
        <f t="shared" si="179"/>
        <v>0</v>
      </c>
      <c r="AM80" s="81">
        <f t="shared" si="179"/>
        <v>0</v>
      </c>
      <c r="AN80" s="81">
        <f t="shared" si="179"/>
        <v>0</v>
      </c>
      <c r="AO80" s="81">
        <f t="shared" si="179"/>
        <v>0</v>
      </c>
      <c r="AP80" s="81">
        <f t="shared" si="179"/>
        <v>0</v>
      </c>
      <c r="AQ80" s="81">
        <f t="shared" si="179"/>
        <v>0</v>
      </c>
      <c r="AR80" s="81">
        <f t="shared" si="179"/>
        <v>0</v>
      </c>
      <c r="AS80" s="81">
        <f t="shared" si="179"/>
        <v>0</v>
      </c>
      <c r="AT80" s="81">
        <f t="shared" si="179"/>
        <v>0</v>
      </c>
      <c r="AU80" s="81">
        <f t="shared" si="179"/>
        <v>0</v>
      </c>
      <c r="AV80" s="81">
        <f t="shared" si="179"/>
        <v>0</v>
      </c>
      <c r="AW80" s="81">
        <f t="shared" si="179"/>
        <v>0</v>
      </c>
      <c r="AX80" s="81">
        <f t="shared" si="179"/>
        <v>0</v>
      </c>
      <c r="AY80" s="81">
        <f t="shared" si="179"/>
        <v>0</v>
      </c>
      <c r="AZ80" s="81">
        <f t="shared" si="179"/>
        <v>0</v>
      </c>
      <c r="BA80" s="81">
        <f t="shared" si="179"/>
        <v>0</v>
      </c>
      <c r="BB80" s="81">
        <f t="shared" si="179"/>
        <v>0</v>
      </c>
      <c r="BC80" s="81">
        <f t="shared" si="179"/>
        <v>0</v>
      </c>
      <c r="BD80" s="81">
        <f t="shared" si="179"/>
        <v>0</v>
      </c>
      <c r="BE80" s="81">
        <f t="shared" si="179"/>
        <v>0</v>
      </c>
      <c r="BF80" s="81">
        <f t="shared" si="179"/>
        <v>0</v>
      </c>
      <c r="BG80" s="81">
        <f t="shared" si="179"/>
        <v>0</v>
      </c>
      <c r="BH80" s="81">
        <f t="shared" si="179"/>
        <v>0</v>
      </c>
      <c r="BI80" s="81">
        <f t="shared" si="179"/>
        <v>0</v>
      </c>
      <c r="BJ80" s="81">
        <f t="shared" si="179"/>
        <v>0</v>
      </c>
      <c r="BK80" s="81">
        <f t="shared" si="179"/>
        <v>0</v>
      </c>
      <c r="BL80" s="81">
        <f t="shared" si="179"/>
        <v>0</v>
      </c>
      <c r="BM80" s="81">
        <f t="shared" si="179"/>
        <v>0</v>
      </c>
      <c r="BN80" s="81">
        <f t="shared" si="179"/>
        <v>0</v>
      </c>
      <c r="BO80" s="81">
        <f t="shared" si="179"/>
        <v>0</v>
      </c>
      <c r="BP80" s="81">
        <f t="shared" si="179"/>
        <v>0</v>
      </c>
      <c r="BQ80" s="81">
        <f t="shared" si="179"/>
        <v>0</v>
      </c>
      <c r="BR80" s="81">
        <f t="shared" si="179"/>
        <v>0</v>
      </c>
      <c r="BS80" s="81">
        <f t="shared" si="179"/>
        <v>0</v>
      </c>
      <c r="BT80" s="81">
        <f t="shared" si="179"/>
        <v>0</v>
      </c>
    </row>
    <row r="82" spans="1:72">
      <c r="A82" t="s">
        <v>98</v>
      </c>
      <c r="C82" s="82" t="s">
        <v>204</v>
      </c>
      <c r="D82" t="s">
        <v>135</v>
      </c>
      <c r="E82">
        <v>1</v>
      </c>
      <c r="F82">
        <v>500</v>
      </c>
    </row>
    <row r="83" spans="1:72">
      <c r="C83" s="23" t="s">
        <v>113</v>
      </c>
      <c r="L83" s="74">
        <f>K87</f>
        <v>0</v>
      </c>
      <c r="M83" s="74">
        <f t="shared" ref="M83" si="180">L87</f>
        <v>0</v>
      </c>
      <c r="N83" s="74">
        <f t="shared" ref="N83:BT83" si="181">M87</f>
        <v>15000</v>
      </c>
      <c r="O83" s="74">
        <f t="shared" si="181"/>
        <v>11500</v>
      </c>
      <c r="P83" s="74">
        <f t="shared" si="181"/>
        <v>8000</v>
      </c>
      <c r="Q83" s="74">
        <f t="shared" si="181"/>
        <v>19500</v>
      </c>
      <c r="R83" s="74">
        <f t="shared" si="181"/>
        <v>16000</v>
      </c>
      <c r="S83" s="74">
        <f t="shared" si="181"/>
        <v>12500</v>
      </c>
      <c r="T83" s="74">
        <f t="shared" si="181"/>
        <v>24000</v>
      </c>
      <c r="U83" s="74">
        <f t="shared" si="181"/>
        <v>20500</v>
      </c>
      <c r="V83" s="74">
        <f t="shared" si="181"/>
        <v>17000</v>
      </c>
      <c r="W83" s="74">
        <f t="shared" si="181"/>
        <v>28500</v>
      </c>
      <c r="X83" s="74">
        <f t="shared" si="181"/>
        <v>25000</v>
      </c>
      <c r="Y83" s="74">
        <f t="shared" si="181"/>
        <v>21500</v>
      </c>
      <c r="Z83" s="74">
        <f t="shared" si="181"/>
        <v>33000</v>
      </c>
      <c r="AA83" s="74">
        <f t="shared" si="181"/>
        <v>29500</v>
      </c>
      <c r="AB83" s="74">
        <f t="shared" si="181"/>
        <v>26000</v>
      </c>
      <c r="AC83" s="74">
        <f t="shared" si="181"/>
        <v>35000</v>
      </c>
      <c r="AD83" s="74">
        <f t="shared" si="181"/>
        <v>29000</v>
      </c>
      <c r="AE83" s="74">
        <f t="shared" si="181"/>
        <v>23000</v>
      </c>
      <c r="AF83" s="74">
        <f t="shared" si="181"/>
        <v>32000</v>
      </c>
      <c r="AG83" s="74">
        <f t="shared" si="181"/>
        <v>26000</v>
      </c>
      <c r="AH83" s="74">
        <f t="shared" si="181"/>
        <v>20000</v>
      </c>
      <c r="AI83" s="74">
        <f t="shared" si="181"/>
        <v>29000</v>
      </c>
      <c r="AJ83" s="74">
        <f t="shared" si="181"/>
        <v>25000</v>
      </c>
      <c r="AK83" s="74">
        <f t="shared" si="181"/>
        <v>21000</v>
      </c>
      <c r="AL83" s="74">
        <f t="shared" si="181"/>
        <v>32000</v>
      </c>
      <c r="AM83" s="74">
        <f t="shared" si="181"/>
        <v>28000</v>
      </c>
      <c r="AN83" s="74">
        <f t="shared" si="181"/>
        <v>24000</v>
      </c>
      <c r="AO83" s="74">
        <f t="shared" si="181"/>
        <v>33500</v>
      </c>
      <c r="AP83" s="74">
        <f t="shared" si="181"/>
        <v>28000</v>
      </c>
      <c r="AQ83" s="74">
        <f t="shared" si="181"/>
        <v>37500</v>
      </c>
      <c r="AR83" s="74">
        <f t="shared" si="181"/>
        <v>32000</v>
      </c>
      <c r="AS83" s="74">
        <f t="shared" si="181"/>
        <v>29000</v>
      </c>
      <c r="AT83" s="74">
        <f t="shared" si="181"/>
        <v>41000</v>
      </c>
      <c r="AU83" s="74">
        <f t="shared" si="181"/>
        <v>38000</v>
      </c>
      <c r="AV83" s="74">
        <f t="shared" si="181"/>
        <v>35000</v>
      </c>
      <c r="AW83" s="74">
        <f t="shared" si="181"/>
        <v>47000</v>
      </c>
      <c r="AX83" s="74">
        <f t="shared" si="181"/>
        <v>44500</v>
      </c>
      <c r="AY83" s="74">
        <f t="shared" si="181"/>
        <v>42000</v>
      </c>
      <c r="AZ83" s="74">
        <f t="shared" si="181"/>
        <v>49500</v>
      </c>
      <c r="BA83" s="74">
        <f t="shared" si="181"/>
        <v>47000</v>
      </c>
      <c r="BB83" s="74">
        <f t="shared" si="181"/>
        <v>44500</v>
      </c>
      <c r="BC83" s="74">
        <f t="shared" si="181"/>
        <v>52000</v>
      </c>
      <c r="BD83" s="74">
        <f t="shared" si="181"/>
        <v>49500</v>
      </c>
      <c r="BE83" s="74">
        <f t="shared" si="181"/>
        <v>46000</v>
      </c>
      <c r="BF83" s="74">
        <f t="shared" si="181"/>
        <v>52500</v>
      </c>
      <c r="BG83" s="74">
        <f t="shared" si="181"/>
        <v>49000</v>
      </c>
      <c r="BH83" s="74">
        <f t="shared" si="181"/>
        <v>45500</v>
      </c>
      <c r="BI83" s="74">
        <f t="shared" si="181"/>
        <v>52000</v>
      </c>
      <c r="BJ83" s="74">
        <f t="shared" si="181"/>
        <v>48500</v>
      </c>
      <c r="BK83" s="74">
        <f t="shared" si="181"/>
        <v>45500</v>
      </c>
      <c r="BL83" s="74">
        <f t="shared" si="181"/>
        <v>52500</v>
      </c>
      <c r="BM83" s="74">
        <f t="shared" si="181"/>
        <v>49500</v>
      </c>
      <c r="BN83" s="74">
        <f t="shared" si="181"/>
        <v>45700</v>
      </c>
      <c r="BO83" s="74">
        <f t="shared" si="181"/>
        <v>46900</v>
      </c>
      <c r="BP83" s="74">
        <f t="shared" si="181"/>
        <v>43100</v>
      </c>
      <c r="BQ83" s="74">
        <f t="shared" si="181"/>
        <v>39300</v>
      </c>
      <c r="BR83" s="74">
        <f t="shared" si="181"/>
        <v>40500</v>
      </c>
      <c r="BS83" s="74">
        <f t="shared" si="181"/>
        <v>39100</v>
      </c>
      <c r="BT83" s="74">
        <f t="shared" si="181"/>
        <v>37700</v>
      </c>
    </row>
    <row r="84" spans="1:72">
      <c r="C84" s="42" t="s">
        <v>115</v>
      </c>
      <c r="L84" s="74">
        <f>K85</f>
        <v>0</v>
      </c>
      <c r="M84" s="74">
        <f t="shared" ref="M84:BT84" si="182">L85</f>
        <v>15000</v>
      </c>
      <c r="N84" s="74">
        <f t="shared" si="182"/>
        <v>0</v>
      </c>
      <c r="O84" s="74">
        <f t="shared" si="182"/>
        <v>0</v>
      </c>
      <c r="P84" s="74">
        <f t="shared" si="182"/>
        <v>15000</v>
      </c>
      <c r="Q84" s="74">
        <f t="shared" si="182"/>
        <v>0</v>
      </c>
      <c r="R84" s="74">
        <f t="shared" si="182"/>
        <v>0</v>
      </c>
      <c r="S84" s="74">
        <f t="shared" si="182"/>
        <v>15000</v>
      </c>
      <c r="T84" s="74">
        <f t="shared" si="182"/>
        <v>0</v>
      </c>
      <c r="U84" s="74">
        <f t="shared" si="182"/>
        <v>0</v>
      </c>
      <c r="V84" s="74">
        <f t="shared" si="182"/>
        <v>15000</v>
      </c>
      <c r="W84" s="74">
        <f t="shared" si="182"/>
        <v>0</v>
      </c>
      <c r="X84" s="74">
        <f t="shared" si="182"/>
        <v>0</v>
      </c>
      <c r="Y84" s="74">
        <f t="shared" si="182"/>
        <v>15000</v>
      </c>
      <c r="Z84" s="74">
        <f t="shared" si="182"/>
        <v>0</v>
      </c>
      <c r="AA84" s="74">
        <f t="shared" si="182"/>
        <v>0</v>
      </c>
      <c r="AB84" s="74">
        <f t="shared" si="182"/>
        <v>15000</v>
      </c>
      <c r="AC84" s="74">
        <f t="shared" si="182"/>
        <v>0</v>
      </c>
      <c r="AD84" s="74">
        <f t="shared" si="182"/>
        <v>0</v>
      </c>
      <c r="AE84" s="74">
        <f t="shared" si="182"/>
        <v>15000</v>
      </c>
      <c r="AF84" s="74">
        <f t="shared" si="182"/>
        <v>0</v>
      </c>
      <c r="AG84" s="74">
        <f t="shared" si="182"/>
        <v>0</v>
      </c>
      <c r="AH84" s="74">
        <f t="shared" si="182"/>
        <v>15000</v>
      </c>
      <c r="AI84" s="74">
        <f t="shared" si="182"/>
        <v>0</v>
      </c>
      <c r="AJ84" s="74">
        <f t="shared" si="182"/>
        <v>0</v>
      </c>
      <c r="AK84" s="74">
        <f t="shared" si="182"/>
        <v>15000</v>
      </c>
      <c r="AL84" s="74">
        <f t="shared" si="182"/>
        <v>0</v>
      </c>
      <c r="AM84" s="74">
        <f t="shared" si="182"/>
        <v>0</v>
      </c>
      <c r="AN84" s="74">
        <f t="shared" si="182"/>
        <v>15000</v>
      </c>
      <c r="AO84" s="74">
        <f t="shared" si="182"/>
        <v>0</v>
      </c>
      <c r="AP84" s="74">
        <f t="shared" si="182"/>
        <v>15000</v>
      </c>
      <c r="AQ84" s="74">
        <f t="shared" si="182"/>
        <v>0</v>
      </c>
      <c r="AR84" s="74">
        <f t="shared" si="182"/>
        <v>0</v>
      </c>
      <c r="AS84" s="74">
        <f t="shared" si="182"/>
        <v>15000</v>
      </c>
      <c r="AT84" s="74">
        <f t="shared" si="182"/>
        <v>0</v>
      </c>
      <c r="AU84" s="74">
        <f t="shared" si="182"/>
        <v>0</v>
      </c>
      <c r="AV84" s="74">
        <f t="shared" si="182"/>
        <v>15000</v>
      </c>
      <c r="AW84" s="74">
        <f t="shared" si="182"/>
        <v>0</v>
      </c>
      <c r="AX84" s="74">
        <f t="shared" si="182"/>
        <v>0</v>
      </c>
      <c r="AY84" s="74">
        <f t="shared" si="182"/>
        <v>10000</v>
      </c>
      <c r="AZ84" s="74">
        <f t="shared" si="182"/>
        <v>0</v>
      </c>
      <c r="BA84" s="74">
        <f t="shared" si="182"/>
        <v>0</v>
      </c>
      <c r="BB84" s="74">
        <f t="shared" si="182"/>
        <v>10000</v>
      </c>
      <c r="BC84" s="74">
        <f t="shared" si="182"/>
        <v>0</v>
      </c>
      <c r="BD84" s="74">
        <f t="shared" si="182"/>
        <v>0</v>
      </c>
      <c r="BE84" s="74">
        <f t="shared" si="182"/>
        <v>10000</v>
      </c>
      <c r="BF84" s="74">
        <f t="shared" si="182"/>
        <v>0</v>
      </c>
      <c r="BG84" s="74">
        <f t="shared" si="182"/>
        <v>0</v>
      </c>
      <c r="BH84" s="74">
        <f t="shared" si="182"/>
        <v>10000</v>
      </c>
      <c r="BI84" s="74">
        <f t="shared" si="182"/>
        <v>0</v>
      </c>
      <c r="BJ84" s="74">
        <f t="shared" si="182"/>
        <v>0</v>
      </c>
      <c r="BK84" s="74">
        <f t="shared" si="182"/>
        <v>10000</v>
      </c>
      <c r="BL84" s="74">
        <f t="shared" si="182"/>
        <v>0</v>
      </c>
      <c r="BM84" s="74">
        <f t="shared" si="182"/>
        <v>0</v>
      </c>
      <c r="BN84" s="74">
        <f t="shared" si="182"/>
        <v>5000</v>
      </c>
      <c r="BO84" s="74">
        <f t="shared" si="182"/>
        <v>0</v>
      </c>
      <c r="BP84" s="74">
        <f t="shared" si="182"/>
        <v>0</v>
      </c>
      <c r="BQ84" s="74">
        <f t="shared" si="182"/>
        <v>5000</v>
      </c>
      <c r="BR84" s="74">
        <f t="shared" si="182"/>
        <v>0</v>
      </c>
      <c r="BS84" s="74">
        <f t="shared" si="182"/>
        <v>0</v>
      </c>
      <c r="BT84" s="74">
        <f t="shared" si="182"/>
        <v>0</v>
      </c>
    </row>
    <row r="85" spans="1:72">
      <c r="C85" s="42" t="s">
        <v>116</v>
      </c>
      <c r="L85" s="74">
        <v>15000</v>
      </c>
      <c r="M85" s="74"/>
      <c r="N85" s="74"/>
      <c r="O85" s="74">
        <v>15000</v>
      </c>
      <c r="P85" s="74"/>
      <c r="Q85" s="74"/>
      <c r="R85" s="74">
        <v>15000</v>
      </c>
      <c r="S85" s="74"/>
      <c r="T85" s="74"/>
      <c r="U85" s="74">
        <v>15000</v>
      </c>
      <c r="V85" s="74"/>
      <c r="W85" s="74"/>
      <c r="X85" s="74">
        <v>15000</v>
      </c>
      <c r="Y85" s="74"/>
      <c r="Z85" s="74"/>
      <c r="AA85" s="74">
        <v>15000</v>
      </c>
      <c r="AB85" s="74"/>
      <c r="AC85" s="74"/>
      <c r="AD85" s="74">
        <v>15000</v>
      </c>
      <c r="AE85" s="74"/>
      <c r="AF85" s="74"/>
      <c r="AG85" s="74">
        <v>15000</v>
      </c>
      <c r="AH85" s="74"/>
      <c r="AI85" s="74"/>
      <c r="AJ85" s="74">
        <v>15000</v>
      </c>
      <c r="AK85" s="74"/>
      <c r="AL85" s="74"/>
      <c r="AM85" s="74">
        <v>15000</v>
      </c>
      <c r="AN85" s="74"/>
      <c r="AO85" s="74">
        <v>15000</v>
      </c>
      <c r="AP85" s="74"/>
      <c r="AQ85" s="74"/>
      <c r="AR85" s="74">
        <v>15000</v>
      </c>
      <c r="AS85" s="74"/>
      <c r="AT85" s="74"/>
      <c r="AU85" s="74">
        <v>15000</v>
      </c>
      <c r="AV85" s="74"/>
      <c r="AW85" s="74"/>
      <c r="AX85" s="74">
        <v>10000</v>
      </c>
      <c r="AY85" s="74"/>
      <c r="AZ85" s="74"/>
      <c r="BA85" s="74">
        <v>10000</v>
      </c>
      <c r="BB85" s="74"/>
      <c r="BC85" s="74"/>
      <c r="BD85" s="74">
        <v>10000</v>
      </c>
      <c r="BE85" s="74"/>
      <c r="BF85" s="74"/>
      <c r="BG85" s="74">
        <v>10000</v>
      </c>
      <c r="BH85" s="74"/>
      <c r="BI85" s="74"/>
      <c r="BJ85" s="74">
        <v>10000</v>
      </c>
      <c r="BK85" s="74"/>
      <c r="BL85" s="74"/>
      <c r="BM85" s="74">
        <v>5000</v>
      </c>
      <c r="BN85" s="74"/>
      <c r="BO85" s="74"/>
      <c r="BP85" s="74">
        <v>5000</v>
      </c>
      <c r="BQ85" s="74"/>
      <c r="BR85" s="74"/>
      <c r="BS85" s="74"/>
      <c r="BT85" s="74"/>
    </row>
    <row r="86" spans="1:72">
      <c r="C86" s="42" t="s">
        <v>117</v>
      </c>
      <c r="L86" s="74">
        <f>L24</f>
        <v>0</v>
      </c>
      <c r="M86" s="74">
        <f>M24</f>
        <v>0</v>
      </c>
      <c r="N86" s="74">
        <f t="shared" ref="N86:BT86" si="183">N24</f>
        <v>3500</v>
      </c>
      <c r="O86" s="74">
        <f t="shared" si="183"/>
        <v>3500</v>
      </c>
      <c r="P86" s="74">
        <f t="shared" si="183"/>
        <v>3500</v>
      </c>
      <c r="Q86" s="74">
        <f t="shared" si="183"/>
        <v>3500</v>
      </c>
      <c r="R86" s="74">
        <f t="shared" si="183"/>
        <v>3500</v>
      </c>
      <c r="S86" s="74">
        <f t="shared" si="183"/>
        <v>3500</v>
      </c>
      <c r="T86" s="74">
        <f t="shared" si="183"/>
        <v>3500</v>
      </c>
      <c r="U86" s="74">
        <f t="shared" si="183"/>
        <v>3500</v>
      </c>
      <c r="V86" s="74">
        <f t="shared" si="183"/>
        <v>3500</v>
      </c>
      <c r="W86" s="74">
        <f t="shared" si="183"/>
        <v>3500</v>
      </c>
      <c r="X86" s="74">
        <f t="shared" si="183"/>
        <v>3500</v>
      </c>
      <c r="Y86" s="74">
        <f t="shared" si="183"/>
        <v>3500</v>
      </c>
      <c r="Z86" s="74">
        <f t="shared" si="183"/>
        <v>3500</v>
      </c>
      <c r="AA86" s="74">
        <f t="shared" si="183"/>
        <v>3500</v>
      </c>
      <c r="AB86" s="74">
        <f t="shared" si="183"/>
        <v>6000</v>
      </c>
      <c r="AC86" s="74">
        <f t="shared" si="183"/>
        <v>6000</v>
      </c>
      <c r="AD86" s="74">
        <f t="shared" si="183"/>
        <v>6000</v>
      </c>
      <c r="AE86" s="74">
        <f t="shared" si="183"/>
        <v>6000</v>
      </c>
      <c r="AF86" s="74">
        <f t="shared" si="183"/>
        <v>6000</v>
      </c>
      <c r="AG86" s="74">
        <f t="shared" si="183"/>
        <v>6000</v>
      </c>
      <c r="AH86" s="74">
        <f t="shared" si="183"/>
        <v>6000</v>
      </c>
      <c r="AI86" s="74">
        <f t="shared" si="183"/>
        <v>4000</v>
      </c>
      <c r="AJ86" s="74">
        <f t="shared" si="183"/>
        <v>4000</v>
      </c>
      <c r="AK86" s="74">
        <f t="shared" si="183"/>
        <v>4000</v>
      </c>
      <c r="AL86" s="74">
        <f t="shared" si="183"/>
        <v>4000</v>
      </c>
      <c r="AM86" s="74">
        <f t="shared" si="183"/>
        <v>4000</v>
      </c>
      <c r="AN86" s="74">
        <f t="shared" si="183"/>
        <v>5500</v>
      </c>
      <c r="AO86" s="74">
        <f t="shared" si="183"/>
        <v>5500</v>
      </c>
      <c r="AP86" s="74">
        <f t="shared" si="183"/>
        <v>5500</v>
      </c>
      <c r="AQ86" s="74">
        <f t="shared" si="183"/>
        <v>5500</v>
      </c>
      <c r="AR86" s="74">
        <f t="shared" si="183"/>
        <v>3000</v>
      </c>
      <c r="AS86" s="74">
        <f t="shared" si="183"/>
        <v>3000</v>
      </c>
      <c r="AT86" s="74">
        <f t="shared" si="183"/>
        <v>3000</v>
      </c>
      <c r="AU86" s="74">
        <f t="shared" si="183"/>
        <v>3000</v>
      </c>
      <c r="AV86" s="74">
        <f t="shared" si="183"/>
        <v>3000</v>
      </c>
      <c r="AW86" s="74">
        <f t="shared" si="183"/>
        <v>2500</v>
      </c>
      <c r="AX86" s="74">
        <f t="shared" si="183"/>
        <v>2500</v>
      </c>
      <c r="AY86" s="74">
        <f t="shared" si="183"/>
        <v>2500</v>
      </c>
      <c r="AZ86" s="74">
        <f t="shared" si="183"/>
        <v>2500</v>
      </c>
      <c r="BA86" s="74">
        <f t="shared" si="183"/>
        <v>2500</v>
      </c>
      <c r="BB86" s="74">
        <f t="shared" si="183"/>
        <v>2500</v>
      </c>
      <c r="BC86" s="74">
        <f t="shared" si="183"/>
        <v>2500</v>
      </c>
      <c r="BD86" s="74">
        <f t="shared" si="183"/>
        <v>3500</v>
      </c>
      <c r="BE86" s="74">
        <f t="shared" si="183"/>
        <v>3500</v>
      </c>
      <c r="BF86" s="74">
        <f t="shared" si="183"/>
        <v>3500</v>
      </c>
      <c r="BG86" s="74">
        <f t="shared" si="183"/>
        <v>3500</v>
      </c>
      <c r="BH86" s="74">
        <f t="shared" si="183"/>
        <v>3500</v>
      </c>
      <c r="BI86" s="74">
        <f t="shared" si="183"/>
        <v>3500</v>
      </c>
      <c r="BJ86" s="74">
        <f t="shared" si="183"/>
        <v>3000</v>
      </c>
      <c r="BK86" s="74">
        <f t="shared" si="183"/>
        <v>3000</v>
      </c>
      <c r="BL86" s="74">
        <f t="shared" si="183"/>
        <v>3000</v>
      </c>
      <c r="BM86" s="74">
        <f t="shared" si="183"/>
        <v>3800</v>
      </c>
      <c r="BN86" s="74">
        <f t="shared" si="183"/>
        <v>3800</v>
      </c>
      <c r="BO86" s="74">
        <f t="shared" si="183"/>
        <v>3800</v>
      </c>
      <c r="BP86" s="74">
        <f t="shared" si="183"/>
        <v>3800</v>
      </c>
      <c r="BQ86" s="74">
        <f t="shared" si="183"/>
        <v>3800</v>
      </c>
      <c r="BR86" s="74">
        <f t="shared" si="183"/>
        <v>1400</v>
      </c>
      <c r="BS86" s="74">
        <f t="shared" si="183"/>
        <v>1400</v>
      </c>
      <c r="BT86" s="74">
        <f t="shared" si="183"/>
        <v>1400</v>
      </c>
    </row>
    <row r="87" spans="1:72">
      <c r="C87" s="42" t="s">
        <v>118</v>
      </c>
      <c r="L87" s="74">
        <f>L83+L84-L86</f>
        <v>0</v>
      </c>
      <c r="M87" s="74">
        <f>M83+M84-M86</f>
        <v>15000</v>
      </c>
      <c r="N87" s="74">
        <f t="shared" ref="N87:BT87" si="184">N83+N84-N86</f>
        <v>11500</v>
      </c>
      <c r="O87" s="74">
        <f t="shared" si="184"/>
        <v>8000</v>
      </c>
      <c r="P87" s="74">
        <f t="shared" si="184"/>
        <v>19500</v>
      </c>
      <c r="Q87" s="74">
        <f t="shared" si="184"/>
        <v>16000</v>
      </c>
      <c r="R87" s="74">
        <f t="shared" si="184"/>
        <v>12500</v>
      </c>
      <c r="S87" s="74">
        <f t="shared" si="184"/>
        <v>24000</v>
      </c>
      <c r="T87" s="74">
        <f t="shared" si="184"/>
        <v>20500</v>
      </c>
      <c r="U87" s="74">
        <f t="shared" si="184"/>
        <v>17000</v>
      </c>
      <c r="V87" s="74">
        <f t="shared" si="184"/>
        <v>28500</v>
      </c>
      <c r="W87" s="74">
        <f t="shared" si="184"/>
        <v>25000</v>
      </c>
      <c r="X87" s="74">
        <f t="shared" si="184"/>
        <v>21500</v>
      </c>
      <c r="Y87" s="74">
        <f t="shared" si="184"/>
        <v>33000</v>
      </c>
      <c r="Z87" s="74">
        <f t="shared" si="184"/>
        <v>29500</v>
      </c>
      <c r="AA87" s="74">
        <f t="shared" si="184"/>
        <v>26000</v>
      </c>
      <c r="AB87" s="74">
        <f t="shared" si="184"/>
        <v>35000</v>
      </c>
      <c r="AC87" s="74">
        <f t="shared" si="184"/>
        <v>29000</v>
      </c>
      <c r="AD87" s="74">
        <f t="shared" si="184"/>
        <v>23000</v>
      </c>
      <c r="AE87" s="74">
        <f t="shared" si="184"/>
        <v>32000</v>
      </c>
      <c r="AF87" s="74">
        <f t="shared" si="184"/>
        <v>26000</v>
      </c>
      <c r="AG87" s="74">
        <f t="shared" si="184"/>
        <v>20000</v>
      </c>
      <c r="AH87" s="74">
        <f t="shared" si="184"/>
        <v>29000</v>
      </c>
      <c r="AI87" s="74">
        <f t="shared" si="184"/>
        <v>25000</v>
      </c>
      <c r="AJ87" s="74">
        <f t="shared" si="184"/>
        <v>21000</v>
      </c>
      <c r="AK87" s="74">
        <f t="shared" si="184"/>
        <v>32000</v>
      </c>
      <c r="AL87" s="74">
        <f t="shared" si="184"/>
        <v>28000</v>
      </c>
      <c r="AM87" s="74">
        <f t="shared" si="184"/>
        <v>24000</v>
      </c>
      <c r="AN87" s="74">
        <f t="shared" si="184"/>
        <v>33500</v>
      </c>
      <c r="AO87" s="74">
        <f t="shared" si="184"/>
        <v>28000</v>
      </c>
      <c r="AP87" s="74">
        <f t="shared" si="184"/>
        <v>37500</v>
      </c>
      <c r="AQ87" s="74">
        <f t="shared" si="184"/>
        <v>32000</v>
      </c>
      <c r="AR87" s="74">
        <f t="shared" si="184"/>
        <v>29000</v>
      </c>
      <c r="AS87" s="74">
        <f t="shared" si="184"/>
        <v>41000</v>
      </c>
      <c r="AT87" s="74">
        <f t="shared" si="184"/>
        <v>38000</v>
      </c>
      <c r="AU87" s="74">
        <f t="shared" si="184"/>
        <v>35000</v>
      </c>
      <c r="AV87" s="74">
        <f t="shared" si="184"/>
        <v>47000</v>
      </c>
      <c r="AW87" s="74">
        <f t="shared" si="184"/>
        <v>44500</v>
      </c>
      <c r="AX87" s="74">
        <f t="shared" si="184"/>
        <v>42000</v>
      </c>
      <c r="AY87" s="74">
        <f t="shared" si="184"/>
        <v>49500</v>
      </c>
      <c r="AZ87" s="74">
        <f t="shared" si="184"/>
        <v>47000</v>
      </c>
      <c r="BA87" s="74">
        <f t="shared" si="184"/>
        <v>44500</v>
      </c>
      <c r="BB87" s="74">
        <f t="shared" si="184"/>
        <v>52000</v>
      </c>
      <c r="BC87" s="74">
        <f t="shared" si="184"/>
        <v>49500</v>
      </c>
      <c r="BD87" s="74">
        <f t="shared" si="184"/>
        <v>46000</v>
      </c>
      <c r="BE87" s="74">
        <f t="shared" si="184"/>
        <v>52500</v>
      </c>
      <c r="BF87" s="74">
        <f t="shared" si="184"/>
        <v>49000</v>
      </c>
      <c r="BG87" s="74">
        <f t="shared" si="184"/>
        <v>45500</v>
      </c>
      <c r="BH87" s="74">
        <f t="shared" si="184"/>
        <v>52000</v>
      </c>
      <c r="BI87" s="74">
        <f t="shared" si="184"/>
        <v>48500</v>
      </c>
      <c r="BJ87" s="74">
        <f t="shared" si="184"/>
        <v>45500</v>
      </c>
      <c r="BK87" s="74">
        <f t="shared" si="184"/>
        <v>52500</v>
      </c>
      <c r="BL87" s="74">
        <f t="shared" si="184"/>
        <v>49500</v>
      </c>
      <c r="BM87" s="74">
        <f t="shared" si="184"/>
        <v>45700</v>
      </c>
      <c r="BN87" s="74">
        <f t="shared" si="184"/>
        <v>46900</v>
      </c>
      <c r="BO87" s="74">
        <f t="shared" si="184"/>
        <v>43100</v>
      </c>
      <c r="BP87" s="74">
        <f t="shared" si="184"/>
        <v>39300</v>
      </c>
      <c r="BQ87" s="74">
        <f t="shared" si="184"/>
        <v>40500</v>
      </c>
      <c r="BR87" s="74">
        <f t="shared" si="184"/>
        <v>39100</v>
      </c>
      <c r="BS87" s="74">
        <f t="shared" si="184"/>
        <v>37700</v>
      </c>
      <c r="BT87" s="74">
        <f t="shared" si="184"/>
        <v>36300</v>
      </c>
    </row>
    <row r="89" spans="1:72">
      <c r="A89" t="s">
        <v>98</v>
      </c>
      <c r="C89" s="82" t="s">
        <v>162</v>
      </c>
      <c r="D89" t="s">
        <v>135</v>
      </c>
      <c r="E89">
        <v>1</v>
      </c>
      <c r="F89">
        <v>500</v>
      </c>
    </row>
    <row r="90" spans="1:72">
      <c r="C90" s="23" t="s">
        <v>113</v>
      </c>
      <c r="L90" s="74">
        <f>K94</f>
        <v>0</v>
      </c>
      <c r="M90" s="74">
        <f t="shared" ref="M90" si="185">L94</f>
        <v>0</v>
      </c>
      <c r="N90" s="74">
        <f t="shared" ref="N90:BT90" si="186">M94</f>
        <v>15000</v>
      </c>
      <c r="O90" s="74">
        <f t="shared" si="186"/>
        <v>11500</v>
      </c>
      <c r="P90" s="74">
        <f t="shared" si="186"/>
        <v>8000</v>
      </c>
      <c r="Q90" s="74">
        <f t="shared" si="186"/>
        <v>19500</v>
      </c>
      <c r="R90" s="74">
        <f t="shared" si="186"/>
        <v>16000</v>
      </c>
      <c r="S90" s="74">
        <f t="shared" si="186"/>
        <v>12500</v>
      </c>
      <c r="T90" s="74">
        <f t="shared" si="186"/>
        <v>24000</v>
      </c>
      <c r="U90" s="74">
        <f t="shared" si="186"/>
        <v>20500</v>
      </c>
      <c r="V90" s="74">
        <f t="shared" si="186"/>
        <v>17000</v>
      </c>
      <c r="W90" s="74">
        <f t="shared" si="186"/>
        <v>28500</v>
      </c>
      <c r="X90" s="74">
        <f t="shared" si="186"/>
        <v>25000</v>
      </c>
      <c r="Y90" s="74">
        <f t="shared" si="186"/>
        <v>21500</v>
      </c>
      <c r="Z90" s="74">
        <f t="shared" si="186"/>
        <v>33000</v>
      </c>
      <c r="AA90" s="74">
        <f t="shared" si="186"/>
        <v>29500</v>
      </c>
      <c r="AB90" s="74">
        <f t="shared" si="186"/>
        <v>26000</v>
      </c>
      <c r="AC90" s="74">
        <f t="shared" si="186"/>
        <v>35000</v>
      </c>
      <c r="AD90" s="74">
        <f t="shared" si="186"/>
        <v>29000</v>
      </c>
      <c r="AE90" s="74">
        <f t="shared" si="186"/>
        <v>23000</v>
      </c>
      <c r="AF90" s="74">
        <f t="shared" si="186"/>
        <v>32000</v>
      </c>
      <c r="AG90" s="74">
        <f t="shared" si="186"/>
        <v>26000</v>
      </c>
      <c r="AH90" s="74">
        <f t="shared" si="186"/>
        <v>20000</v>
      </c>
      <c r="AI90" s="74">
        <f t="shared" si="186"/>
        <v>29000</v>
      </c>
      <c r="AJ90" s="74">
        <f t="shared" si="186"/>
        <v>25000</v>
      </c>
      <c r="AK90" s="74">
        <f t="shared" si="186"/>
        <v>21000</v>
      </c>
      <c r="AL90" s="74">
        <f t="shared" si="186"/>
        <v>32000</v>
      </c>
      <c r="AM90" s="74">
        <f t="shared" si="186"/>
        <v>28000</v>
      </c>
      <c r="AN90" s="74">
        <f t="shared" si="186"/>
        <v>24000</v>
      </c>
      <c r="AO90" s="74">
        <f t="shared" si="186"/>
        <v>33500</v>
      </c>
      <c r="AP90" s="74">
        <f t="shared" si="186"/>
        <v>28000</v>
      </c>
      <c r="AQ90" s="74">
        <f t="shared" si="186"/>
        <v>37500</v>
      </c>
      <c r="AR90" s="74">
        <f t="shared" si="186"/>
        <v>32000</v>
      </c>
      <c r="AS90" s="74">
        <f t="shared" si="186"/>
        <v>29000</v>
      </c>
      <c r="AT90" s="74">
        <f t="shared" si="186"/>
        <v>41000</v>
      </c>
      <c r="AU90" s="74">
        <f t="shared" si="186"/>
        <v>38000</v>
      </c>
      <c r="AV90" s="74">
        <f t="shared" si="186"/>
        <v>35000</v>
      </c>
      <c r="AW90" s="74">
        <f t="shared" si="186"/>
        <v>42000</v>
      </c>
      <c r="AX90" s="74">
        <f t="shared" si="186"/>
        <v>39500</v>
      </c>
      <c r="AY90" s="74">
        <f t="shared" si="186"/>
        <v>37000</v>
      </c>
      <c r="AZ90" s="74">
        <f t="shared" si="186"/>
        <v>44500</v>
      </c>
      <c r="BA90" s="74">
        <f t="shared" si="186"/>
        <v>42000</v>
      </c>
      <c r="BB90" s="74">
        <f t="shared" si="186"/>
        <v>39500</v>
      </c>
      <c r="BC90" s="74">
        <f t="shared" si="186"/>
        <v>47000</v>
      </c>
      <c r="BD90" s="74">
        <f t="shared" si="186"/>
        <v>44500</v>
      </c>
      <c r="BE90" s="74">
        <f t="shared" si="186"/>
        <v>41000</v>
      </c>
      <c r="BF90" s="74">
        <f t="shared" si="186"/>
        <v>47500</v>
      </c>
      <c r="BG90" s="74">
        <f t="shared" si="186"/>
        <v>44000</v>
      </c>
      <c r="BH90" s="74">
        <f t="shared" si="186"/>
        <v>40500</v>
      </c>
      <c r="BI90" s="74">
        <f t="shared" si="186"/>
        <v>47000</v>
      </c>
      <c r="BJ90" s="74">
        <f t="shared" si="186"/>
        <v>43500</v>
      </c>
      <c r="BK90" s="74">
        <f t="shared" si="186"/>
        <v>40500</v>
      </c>
      <c r="BL90" s="74">
        <f t="shared" si="186"/>
        <v>47500</v>
      </c>
      <c r="BM90" s="74">
        <f t="shared" si="186"/>
        <v>44500</v>
      </c>
      <c r="BN90" s="74">
        <f t="shared" si="186"/>
        <v>40700</v>
      </c>
      <c r="BO90" s="74">
        <f t="shared" si="186"/>
        <v>41900</v>
      </c>
      <c r="BP90" s="74">
        <f t="shared" si="186"/>
        <v>38100</v>
      </c>
      <c r="BQ90" s="74">
        <f t="shared" si="186"/>
        <v>34300</v>
      </c>
      <c r="BR90" s="74">
        <f t="shared" si="186"/>
        <v>35500</v>
      </c>
      <c r="BS90" s="74">
        <f t="shared" si="186"/>
        <v>34100</v>
      </c>
      <c r="BT90" s="74">
        <f t="shared" si="186"/>
        <v>32700</v>
      </c>
    </row>
    <row r="91" spans="1:72">
      <c r="C91" s="42" t="s">
        <v>115</v>
      </c>
      <c r="L91" s="74">
        <f>K92</f>
        <v>0</v>
      </c>
      <c r="M91" s="74">
        <f t="shared" ref="M91:BT91" si="187">L92</f>
        <v>15000</v>
      </c>
      <c r="N91" s="74">
        <f t="shared" si="187"/>
        <v>0</v>
      </c>
      <c r="O91" s="74">
        <f t="shared" si="187"/>
        <v>0</v>
      </c>
      <c r="P91" s="74">
        <f t="shared" si="187"/>
        <v>15000</v>
      </c>
      <c r="Q91" s="74">
        <f t="shared" si="187"/>
        <v>0</v>
      </c>
      <c r="R91" s="74">
        <f t="shared" si="187"/>
        <v>0</v>
      </c>
      <c r="S91" s="74">
        <f t="shared" si="187"/>
        <v>15000</v>
      </c>
      <c r="T91" s="74">
        <f t="shared" si="187"/>
        <v>0</v>
      </c>
      <c r="U91" s="74">
        <f t="shared" si="187"/>
        <v>0</v>
      </c>
      <c r="V91" s="74">
        <f t="shared" si="187"/>
        <v>15000</v>
      </c>
      <c r="W91" s="74">
        <f t="shared" si="187"/>
        <v>0</v>
      </c>
      <c r="X91" s="74">
        <f t="shared" si="187"/>
        <v>0</v>
      </c>
      <c r="Y91" s="74">
        <f t="shared" si="187"/>
        <v>15000</v>
      </c>
      <c r="Z91" s="74">
        <f t="shared" si="187"/>
        <v>0</v>
      </c>
      <c r="AA91" s="74">
        <f t="shared" si="187"/>
        <v>0</v>
      </c>
      <c r="AB91" s="74">
        <f t="shared" si="187"/>
        <v>15000</v>
      </c>
      <c r="AC91" s="74">
        <f t="shared" si="187"/>
        <v>0</v>
      </c>
      <c r="AD91" s="74">
        <f t="shared" si="187"/>
        <v>0</v>
      </c>
      <c r="AE91" s="74">
        <f t="shared" si="187"/>
        <v>15000</v>
      </c>
      <c r="AF91" s="74">
        <f t="shared" si="187"/>
        <v>0</v>
      </c>
      <c r="AG91" s="74">
        <f t="shared" si="187"/>
        <v>0</v>
      </c>
      <c r="AH91" s="74">
        <f t="shared" si="187"/>
        <v>15000</v>
      </c>
      <c r="AI91" s="74">
        <f t="shared" si="187"/>
        <v>0</v>
      </c>
      <c r="AJ91" s="74">
        <f t="shared" si="187"/>
        <v>0</v>
      </c>
      <c r="AK91" s="74">
        <f t="shared" si="187"/>
        <v>15000</v>
      </c>
      <c r="AL91" s="74">
        <f t="shared" si="187"/>
        <v>0</v>
      </c>
      <c r="AM91" s="74">
        <f t="shared" si="187"/>
        <v>0</v>
      </c>
      <c r="AN91" s="74">
        <f t="shared" si="187"/>
        <v>15000</v>
      </c>
      <c r="AO91" s="74">
        <f t="shared" si="187"/>
        <v>0</v>
      </c>
      <c r="AP91" s="74">
        <f t="shared" si="187"/>
        <v>15000</v>
      </c>
      <c r="AQ91" s="74">
        <f t="shared" si="187"/>
        <v>0</v>
      </c>
      <c r="AR91" s="74">
        <f t="shared" si="187"/>
        <v>0</v>
      </c>
      <c r="AS91" s="74">
        <f t="shared" si="187"/>
        <v>15000</v>
      </c>
      <c r="AT91" s="74">
        <f t="shared" si="187"/>
        <v>0</v>
      </c>
      <c r="AU91" s="74">
        <f t="shared" si="187"/>
        <v>0</v>
      </c>
      <c r="AV91" s="74">
        <f t="shared" si="187"/>
        <v>10000</v>
      </c>
      <c r="AW91" s="74">
        <f t="shared" si="187"/>
        <v>0</v>
      </c>
      <c r="AX91" s="74">
        <f t="shared" si="187"/>
        <v>0</v>
      </c>
      <c r="AY91" s="74">
        <f t="shared" si="187"/>
        <v>10000</v>
      </c>
      <c r="AZ91" s="74">
        <f t="shared" si="187"/>
        <v>0</v>
      </c>
      <c r="BA91" s="74">
        <f t="shared" si="187"/>
        <v>0</v>
      </c>
      <c r="BB91" s="74">
        <f t="shared" si="187"/>
        <v>10000</v>
      </c>
      <c r="BC91" s="74">
        <f t="shared" si="187"/>
        <v>0</v>
      </c>
      <c r="BD91" s="74">
        <f t="shared" si="187"/>
        <v>0</v>
      </c>
      <c r="BE91" s="74">
        <f t="shared" si="187"/>
        <v>10000</v>
      </c>
      <c r="BF91" s="74">
        <f t="shared" si="187"/>
        <v>0</v>
      </c>
      <c r="BG91" s="74">
        <f t="shared" si="187"/>
        <v>0</v>
      </c>
      <c r="BH91" s="74">
        <f t="shared" si="187"/>
        <v>10000</v>
      </c>
      <c r="BI91" s="74">
        <f t="shared" si="187"/>
        <v>0</v>
      </c>
      <c r="BJ91" s="74">
        <f t="shared" si="187"/>
        <v>0</v>
      </c>
      <c r="BK91" s="74">
        <f t="shared" si="187"/>
        <v>10000</v>
      </c>
      <c r="BL91" s="74">
        <f t="shared" si="187"/>
        <v>0</v>
      </c>
      <c r="BM91" s="74">
        <f t="shared" si="187"/>
        <v>0</v>
      </c>
      <c r="BN91" s="74">
        <f t="shared" si="187"/>
        <v>5000</v>
      </c>
      <c r="BO91" s="74">
        <f t="shared" si="187"/>
        <v>0</v>
      </c>
      <c r="BP91" s="74">
        <f t="shared" si="187"/>
        <v>0</v>
      </c>
      <c r="BQ91" s="74">
        <f t="shared" si="187"/>
        <v>5000</v>
      </c>
      <c r="BR91" s="74">
        <f t="shared" si="187"/>
        <v>0</v>
      </c>
      <c r="BS91" s="74">
        <f t="shared" si="187"/>
        <v>0</v>
      </c>
      <c r="BT91" s="74">
        <f t="shared" si="187"/>
        <v>0</v>
      </c>
    </row>
    <row r="92" spans="1:72">
      <c r="C92" s="42" t="s">
        <v>116</v>
      </c>
      <c r="L92" s="74">
        <v>15000</v>
      </c>
      <c r="M92" s="74"/>
      <c r="N92" s="74"/>
      <c r="O92" s="74">
        <v>15000</v>
      </c>
      <c r="P92" s="74"/>
      <c r="Q92" s="74"/>
      <c r="R92" s="74">
        <v>15000</v>
      </c>
      <c r="S92" s="74"/>
      <c r="T92" s="74"/>
      <c r="U92" s="74">
        <v>15000</v>
      </c>
      <c r="V92" s="74"/>
      <c r="W92" s="74"/>
      <c r="X92" s="74">
        <v>15000</v>
      </c>
      <c r="Y92" s="74"/>
      <c r="Z92" s="74"/>
      <c r="AA92" s="74">
        <v>15000</v>
      </c>
      <c r="AB92" s="74"/>
      <c r="AC92" s="74"/>
      <c r="AD92" s="74">
        <v>15000</v>
      </c>
      <c r="AE92" s="74"/>
      <c r="AF92" s="74"/>
      <c r="AG92" s="74">
        <v>15000</v>
      </c>
      <c r="AH92" s="74"/>
      <c r="AI92" s="74"/>
      <c r="AJ92" s="74">
        <v>15000</v>
      </c>
      <c r="AK92" s="74"/>
      <c r="AL92" s="74"/>
      <c r="AM92" s="74">
        <v>15000</v>
      </c>
      <c r="AN92" s="74"/>
      <c r="AO92" s="74">
        <v>15000</v>
      </c>
      <c r="AP92" s="74"/>
      <c r="AQ92" s="74"/>
      <c r="AR92" s="74">
        <v>15000</v>
      </c>
      <c r="AS92" s="74"/>
      <c r="AT92" s="74"/>
      <c r="AU92" s="74">
        <v>10000</v>
      </c>
      <c r="AV92" s="74"/>
      <c r="AW92" s="74"/>
      <c r="AX92" s="74">
        <v>10000</v>
      </c>
      <c r="AY92" s="74"/>
      <c r="AZ92" s="74"/>
      <c r="BA92" s="74">
        <v>10000</v>
      </c>
      <c r="BB92" s="74"/>
      <c r="BC92" s="74"/>
      <c r="BD92" s="74">
        <v>10000</v>
      </c>
      <c r="BE92" s="74"/>
      <c r="BF92" s="74"/>
      <c r="BG92" s="74">
        <v>10000</v>
      </c>
      <c r="BH92" s="74"/>
      <c r="BI92" s="74"/>
      <c r="BJ92" s="74">
        <v>10000</v>
      </c>
      <c r="BK92" s="74"/>
      <c r="BL92" s="74"/>
      <c r="BM92" s="74">
        <v>5000</v>
      </c>
      <c r="BN92" s="74"/>
      <c r="BO92" s="74"/>
      <c r="BP92" s="74">
        <v>5000</v>
      </c>
      <c r="BQ92" s="74"/>
      <c r="BR92" s="74"/>
      <c r="BS92" s="74"/>
      <c r="BT92" s="74"/>
    </row>
    <row r="93" spans="1:72">
      <c r="C93" s="42" t="s">
        <v>117</v>
      </c>
      <c r="L93" s="74">
        <f>L24</f>
        <v>0</v>
      </c>
      <c r="M93" s="74">
        <f>M24</f>
        <v>0</v>
      </c>
      <c r="N93" s="74">
        <f t="shared" ref="N93:BT93" si="188">N24</f>
        <v>3500</v>
      </c>
      <c r="O93" s="74">
        <f t="shared" si="188"/>
        <v>3500</v>
      </c>
      <c r="P93" s="74">
        <f t="shared" si="188"/>
        <v>3500</v>
      </c>
      <c r="Q93" s="74">
        <f t="shared" si="188"/>
        <v>3500</v>
      </c>
      <c r="R93" s="74">
        <f t="shared" si="188"/>
        <v>3500</v>
      </c>
      <c r="S93" s="74">
        <f t="shared" si="188"/>
        <v>3500</v>
      </c>
      <c r="T93" s="74">
        <f t="shared" si="188"/>
        <v>3500</v>
      </c>
      <c r="U93" s="74">
        <f t="shared" si="188"/>
        <v>3500</v>
      </c>
      <c r="V93" s="74">
        <f t="shared" si="188"/>
        <v>3500</v>
      </c>
      <c r="W93" s="74">
        <f t="shared" si="188"/>
        <v>3500</v>
      </c>
      <c r="X93" s="74">
        <f t="shared" si="188"/>
        <v>3500</v>
      </c>
      <c r="Y93" s="74">
        <f t="shared" si="188"/>
        <v>3500</v>
      </c>
      <c r="Z93" s="74">
        <f t="shared" si="188"/>
        <v>3500</v>
      </c>
      <c r="AA93" s="74">
        <f t="shared" si="188"/>
        <v>3500</v>
      </c>
      <c r="AB93" s="74">
        <f t="shared" si="188"/>
        <v>6000</v>
      </c>
      <c r="AC93" s="74">
        <f t="shared" si="188"/>
        <v>6000</v>
      </c>
      <c r="AD93" s="74">
        <f t="shared" si="188"/>
        <v>6000</v>
      </c>
      <c r="AE93" s="74">
        <f t="shared" si="188"/>
        <v>6000</v>
      </c>
      <c r="AF93" s="74">
        <f t="shared" si="188"/>
        <v>6000</v>
      </c>
      <c r="AG93" s="74">
        <f t="shared" si="188"/>
        <v>6000</v>
      </c>
      <c r="AH93" s="74">
        <f t="shared" si="188"/>
        <v>6000</v>
      </c>
      <c r="AI93" s="74">
        <f t="shared" si="188"/>
        <v>4000</v>
      </c>
      <c r="AJ93" s="74">
        <f t="shared" si="188"/>
        <v>4000</v>
      </c>
      <c r="AK93" s="74">
        <f t="shared" si="188"/>
        <v>4000</v>
      </c>
      <c r="AL93" s="74">
        <f t="shared" si="188"/>
        <v>4000</v>
      </c>
      <c r="AM93" s="74">
        <f t="shared" si="188"/>
        <v>4000</v>
      </c>
      <c r="AN93" s="74">
        <f t="shared" si="188"/>
        <v>5500</v>
      </c>
      <c r="AO93" s="74">
        <f t="shared" si="188"/>
        <v>5500</v>
      </c>
      <c r="AP93" s="74">
        <f t="shared" si="188"/>
        <v>5500</v>
      </c>
      <c r="AQ93" s="74">
        <f t="shared" si="188"/>
        <v>5500</v>
      </c>
      <c r="AR93" s="74">
        <f t="shared" si="188"/>
        <v>3000</v>
      </c>
      <c r="AS93" s="74">
        <f t="shared" si="188"/>
        <v>3000</v>
      </c>
      <c r="AT93" s="74">
        <f t="shared" si="188"/>
        <v>3000</v>
      </c>
      <c r="AU93" s="74">
        <f t="shared" si="188"/>
        <v>3000</v>
      </c>
      <c r="AV93" s="74">
        <f t="shared" si="188"/>
        <v>3000</v>
      </c>
      <c r="AW93" s="74">
        <f t="shared" si="188"/>
        <v>2500</v>
      </c>
      <c r="AX93" s="74">
        <f t="shared" si="188"/>
        <v>2500</v>
      </c>
      <c r="AY93" s="74">
        <f t="shared" si="188"/>
        <v>2500</v>
      </c>
      <c r="AZ93" s="74">
        <f t="shared" si="188"/>
        <v>2500</v>
      </c>
      <c r="BA93" s="74">
        <f t="shared" si="188"/>
        <v>2500</v>
      </c>
      <c r="BB93" s="74">
        <f t="shared" si="188"/>
        <v>2500</v>
      </c>
      <c r="BC93" s="74">
        <f t="shared" si="188"/>
        <v>2500</v>
      </c>
      <c r="BD93" s="74">
        <f t="shared" si="188"/>
        <v>3500</v>
      </c>
      <c r="BE93" s="74">
        <f t="shared" si="188"/>
        <v>3500</v>
      </c>
      <c r="BF93" s="74">
        <f t="shared" si="188"/>
        <v>3500</v>
      </c>
      <c r="BG93" s="74">
        <f t="shared" si="188"/>
        <v>3500</v>
      </c>
      <c r="BH93" s="74">
        <f t="shared" si="188"/>
        <v>3500</v>
      </c>
      <c r="BI93" s="74">
        <f t="shared" si="188"/>
        <v>3500</v>
      </c>
      <c r="BJ93" s="74">
        <f t="shared" si="188"/>
        <v>3000</v>
      </c>
      <c r="BK93" s="74">
        <f t="shared" si="188"/>
        <v>3000</v>
      </c>
      <c r="BL93" s="74">
        <f t="shared" si="188"/>
        <v>3000</v>
      </c>
      <c r="BM93" s="74">
        <f t="shared" si="188"/>
        <v>3800</v>
      </c>
      <c r="BN93" s="74">
        <f t="shared" si="188"/>
        <v>3800</v>
      </c>
      <c r="BO93" s="74">
        <f t="shared" si="188"/>
        <v>3800</v>
      </c>
      <c r="BP93" s="74">
        <f t="shared" si="188"/>
        <v>3800</v>
      </c>
      <c r="BQ93" s="74">
        <f t="shared" si="188"/>
        <v>3800</v>
      </c>
      <c r="BR93" s="74">
        <f t="shared" si="188"/>
        <v>1400</v>
      </c>
      <c r="BS93" s="74">
        <f t="shared" si="188"/>
        <v>1400</v>
      </c>
      <c r="BT93" s="74">
        <f t="shared" si="188"/>
        <v>1400</v>
      </c>
    </row>
    <row r="94" spans="1:72">
      <c r="C94" s="42" t="s">
        <v>118</v>
      </c>
      <c r="L94" s="74">
        <f>L90+L91-L93</f>
        <v>0</v>
      </c>
      <c r="M94" s="74">
        <f>M90+M91-M93</f>
        <v>15000</v>
      </c>
      <c r="N94" s="74">
        <f t="shared" ref="N94:BT94" si="189">N90+N91-N93</f>
        <v>11500</v>
      </c>
      <c r="O94" s="74">
        <f t="shared" si="189"/>
        <v>8000</v>
      </c>
      <c r="P94" s="74">
        <f t="shared" si="189"/>
        <v>19500</v>
      </c>
      <c r="Q94" s="74">
        <f t="shared" si="189"/>
        <v>16000</v>
      </c>
      <c r="R94" s="74">
        <f t="shared" si="189"/>
        <v>12500</v>
      </c>
      <c r="S94" s="74">
        <f t="shared" si="189"/>
        <v>24000</v>
      </c>
      <c r="T94" s="74">
        <f t="shared" si="189"/>
        <v>20500</v>
      </c>
      <c r="U94" s="74">
        <f t="shared" si="189"/>
        <v>17000</v>
      </c>
      <c r="V94" s="74">
        <f t="shared" si="189"/>
        <v>28500</v>
      </c>
      <c r="W94" s="74">
        <f t="shared" si="189"/>
        <v>25000</v>
      </c>
      <c r="X94" s="74">
        <f t="shared" si="189"/>
        <v>21500</v>
      </c>
      <c r="Y94" s="74">
        <f t="shared" si="189"/>
        <v>33000</v>
      </c>
      <c r="Z94" s="74">
        <f t="shared" si="189"/>
        <v>29500</v>
      </c>
      <c r="AA94" s="74">
        <f t="shared" si="189"/>
        <v>26000</v>
      </c>
      <c r="AB94" s="74">
        <f t="shared" si="189"/>
        <v>35000</v>
      </c>
      <c r="AC94" s="74">
        <f t="shared" si="189"/>
        <v>29000</v>
      </c>
      <c r="AD94" s="74">
        <f t="shared" si="189"/>
        <v>23000</v>
      </c>
      <c r="AE94" s="74">
        <f t="shared" si="189"/>
        <v>32000</v>
      </c>
      <c r="AF94" s="74">
        <f t="shared" si="189"/>
        <v>26000</v>
      </c>
      <c r="AG94" s="74">
        <f t="shared" si="189"/>
        <v>20000</v>
      </c>
      <c r="AH94" s="74">
        <f t="shared" si="189"/>
        <v>29000</v>
      </c>
      <c r="AI94" s="74">
        <f t="shared" si="189"/>
        <v>25000</v>
      </c>
      <c r="AJ94" s="74">
        <f t="shared" si="189"/>
        <v>21000</v>
      </c>
      <c r="AK94" s="74">
        <f t="shared" si="189"/>
        <v>32000</v>
      </c>
      <c r="AL94" s="74">
        <f t="shared" si="189"/>
        <v>28000</v>
      </c>
      <c r="AM94" s="74">
        <f t="shared" si="189"/>
        <v>24000</v>
      </c>
      <c r="AN94" s="74">
        <f t="shared" si="189"/>
        <v>33500</v>
      </c>
      <c r="AO94" s="74">
        <f t="shared" si="189"/>
        <v>28000</v>
      </c>
      <c r="AP94" s="74">
        <f t="shared" si="189"/>
        <v>37500</v>
      </c>
      <c r="AQ94" s="74">
        <f t="shared" si="189"/>
        <v>32000</v>
      </c>
      <c r="AR94" s="74">
        <f t="shared" si="189"/>
        <v>29000</v>
      </c>
      <c r="AS94" s="74">
        <f t="shared" si="189"/>
        <v>41000</v>
      </c>
      <c r="AT94" s="74">
        <f t="shared" si="189"/>
        <v>38000</v>
      </c>
      <c r="AU94" s="74">
        <f t="shared" si="189"/>
        <v>35000</v>
      </c>
      <c r="AV94" s="74">
        <f t="shared" si="189"/>
        <v>42000</v>
      </c>
      <c r="AW94" s="74">
        <f t="shared" si="189"/>
        <v>39500</v>
      </c>
      <c r="AX94" s="74">
        <f t="shared" si="189"/>
        <v>37000</v>
      </c>
      <c r="AY94" s="74">
        <f t="shared" si="189"/>
        <v>44500</v>
      </c>
      <c r="AZ94" s="74">
        <f t="shared" si="189"/>
        <v>42000</v>
      </c>
      <c r="BA94" s="74">
        <f t="shared" si="189"/>
        <v>39500</v>
      </c>
      <c r="BB94" s="74">
        <f t="shared" si="189"/>
        <v>47000</v>
      </c>
      <c r="BC94" s="74">
        <f t="shared" si="189"/>
        <v>44500</v>
      </c>
      <c r="BD94" s="74">
        <f t="shared" si="189"/>
        <v>41000</v>
      </c>
      <c r="BE94" s="74">
        <f t="shared" si="189"/>
        <v>47500</v>
      </c>
      <c r="BF94" s="74">
        <f t="shared" si="189"/>
        <v>44000</v>
      </c>
      <c r="BG94" s="74">
        <f t="shared" si="189"/>
        <v>40500</v>
      </c>
      <c r="BH94" s="74">
        <f t="shared" si="189"/>
        <v>47000</v>
      </c>
      <c r="BI94" s="74">
        <f t="shared" si="189"/>
        <v>43500</v>
      </c>
      <c r="BJ94" s="74">
        <f t="shared" si="189"/>
        <v>40500</v>
      </c>
      <c r="BK94" s="74">
        <f t="shared" si="189"/>
        <v>47500</v>
      </c>
      <c r="BL94" s="74">
        <f t="shared" si="189"/>
        <v>44500</v>
      </c>
      <c r="BM94" s="74">
        <f t="shared" si="189"/>
        <v>40700</v>
      </c>
      <c r="BN94" s="74">
        <f t="shared" si="189"/>
        <v>41900</v>
      </c>
      <c r="BO94" s="74">
        <f t="shared" si="189"/>
        <v>38100</v>
      </c>
      <c r="BP94" s="74">
        <f t="shared" si="189"/>
        <v>34300</v>
      </c>
      <c r="BQ94" s="74">
        <f t="shared" si="189"/>
        <v>35500</v>
      </c>
      <c r="BR94" s="74">
        <f t="shared" si="189"/>
        <v>34100</v>
      </c>
      <c r="BS94" s="74">
        <f t="shared" si="189"/>
        <v>32700</v>
      </c>
      <c r="BT94" s="74">
        <f t="shared" si="189"/>
        <v>31300</v>
      </c>
    </row>
  </sheetData>
  <mergeCells count="1">
    <mergeCell ref="C3:C4"/>
  </mergeCells>
  <phoneticPr fontId="3" type="noConversion"/>
  <conditionalFormatting sqref="BU26:CB26 P27">
    <cfRule type="cellIs" dxfId="3" priority="9" operator="lessThan">
      <formula>0</formula>
    </cfRule>
  </conditionalFormatting>
  <conditionalFormatting sqref="O27">
    <cfRule type="cellIs" dxfId="2" priority="7" operator="lessThan">
      <formula>0</formula>
    </cfRule>
  </conditionalFormatting>
  <conditionalFormatting sqref="N26:BT26">
    <cfRule type="cellIs" dxfId="1" priority="1" operator="lessThan">
      <formula>0</formula>
    </cfRule>
    <cfRule type="cellIs" dxfId="0" priority="2" operator="greaterThan">
      <formula>$N$25*2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E334-E0BE-814D-94FC-419C1C2A5ED3}">
  <dimension ref="B2:K12"/>
  <sheetViews>
    <sheetView workbookViewId="0">
      <selection activeCell="I13" sqref="I13"/>
    </sheetView>
  </sheetViews>
  <sheetFormatPr baseColWidth="10" defaultRowHeight="16"/>
  <cols>
    <col min="2" max="2" width="18.1640625" bestFit="1" customWidth="1"/>
    <col min="8" max="8" width="18.83203125" bestFit="1" customWidth="1"/>
    <col min="10" max="10" width="15.6640625" bestFit="1" customWidth="1"/>
  </cols>
  <sheetData>
    <row r="2" spans="2:11">
      <c r="C2" s="89" t="s">
        <v>142</v>
      </c>
      <c r="D2" s="89" t="s">
        <v>143</v>
      </c>
      <c r="E2" s="89" t="s">
        <v>97</v>
      </c>
      <c r="F2" s="89" t="s">
        <v>144</v>
      </c>
      <c r="G2" s="89" t="s">
        <v>99</v>
      </c>
      <c r="H2" s="89" t="s">
        <v>145</v>
      </c>
      <c r="I2" s="89" t="s">
        <v>194</v>
      </c>
      <c r="J2" s="89" t="s">
        <v>195</v>
      </c>
    </row>
    <row r="3" spans="2:11">
      <c r="B3" s="90" t="s">
        <v>146</v>
      </c>
      <c r="C3" t="s">
        <v>147</v>
      </c>
      <c r="D3" s="91">
        <v>15000</v>
      </c>
      <c r="E3" t="s">
        <v>148</v>
      </c>
      <c r="F3">
        <f>660/100</f>
        <v>6.6</v>
      </c>
      <c r="G3" t="s">
        <v>108</v>
      </c>
      <c r="H3" t="s">
        <v>149</v>
      </c>
      <c r="I3">
        <v>1</v>
      </c>
      <c r="J3">
        <f t="shared" ref="J3:J9" si="0">I3*F3</f>
        <v>6.6</v>
      </c>
    </row>
    <row r="4" spans="2:11">
      <c r="B4" s="92" t="s">
        <v>134</v>
      </c>
      <c r="C4" s="93" t="s">
        <v>150</v>
      </c>
      <c r="D4" s="91">
        <v>15000</v>
      </c>
      <c r="E4" s="48" t="s">
        <v>151</v>
      </c>
      <c r="F4" s="48">
        <v>22.22</v>
      </c>
      <c r="G4" t="s">
        <v>108</v>
      </c>
      <c r="H4" t="s">
        <v>149</v>
      </c>
      <c r="I4">
        <v>1</v>
      </c>
      <c r="J4">
        <f t="shared" si="0"/>
        <v>22.22</v>
      </c>
    </row>
    <row r="5" spans="2:11">
      <c r="B5" s="94" t="s">
        <v>137</v>
      </c>
      <c r="C5" s="93" t="s">
        <v>150</v>
      </c>
      <c r="D5" s="91">
        <v>15000</v>
      </c>
      <c r="E5" s="48" t="s">
        <v>151</v>
      </c>
      <c r="F5" s="48">
        <v>22.22</v>
      </c>
      <c r="G5" t="s">
        <v>108</v>
      </c>
      <c r="H5" t="s">
        <v>149</v>
      </c>
      <c r="I5">
        <v>1</v>
      </c>
      <c r="J5">
        <f t="shared" si="0"/>
        <v>22.22</v>
      </c>
    </row>
    <row r="6" spans="2:11">
      <c r="B6" s="95" t="s">
        <v>152</v>
      </c>
      <c r="C6" t="s">
        <v>153</v>
      </c>
      <c r="D6" s="91"/>
      <c r="E6" t="s">
        <v>154</v>
      </c>
      <c r="F6">
        <f>40/1000</f>
        <v>0.04</v>
      </c>
      <c r="G6" t="s">
        <v>155</v>
      </c>
      <c r="H6" t="s">
        <v>156</v>
      </c>
      <c r="I6">
        <f>118.2-0.25</f>
        <v>117.95</v>
      </c>
      <c r="J6">
        <f t="shared" si="0"/>
        <v>4.718</v>
      </c>
    </row>
    <row r="7" spans="2:11">
      <c r="B7" s="95" t="s">
        <v>157</v>
      </c>
      <c r="C7" t="s">
        <v>158</v>
      </c>
      <c r="D7" s="91"/>
      <c r="E7" t="s">
        <v>159</v>
      </c>
      <c r="F7">
        <f>((30*22)/500)</f>
        <v>1.32</v>
      </c>
      <c r="G7" t="s">
        <v>160</v>
      </c>
      <c r="H7" t="s">
        <v>161</v>
      </c>
      <c r="I7">
        <v>0.25</v>
      </c>
      <c r="J7">
        <f t="shared" si="0"/>
        <v>0.33</v>
      </c>
    </row>
    <row r="8" spans="2:11">
      <c r="B8" s="95" t="s">
        <v>162</v>
      </c>
      <c r="C8" t="s">
        <v>197</v>
      </c>
      <c r="D8" s="91"/>
      <c r="E8" t="s">
        <v>196</v>
      </c>
      <c r="F8">
        <v>15</v>
      </c>
      <c r="G8" t="s">
        <v>155</v>
      </c>
      <c r="H8" t="s">
        <v>198</v>
      </c>
      <c r="I8">
        <v>1</v>
      </c>
      <c r="J8">
        <f t="shared" si="0"/>
        <v>15</v>
      </c>
    </row>
    <row r="9" spans="2:11">
      <c r="B9" s="96" t="s">
        <v>163</v>
      </c>
      <c r="C9" t="s">
        <v>197</v>
      </c>
      <c r="D9" s="91"/>
      <c r="E9" t="s">
        <v>196</v>
      </c>
      <c r="F9">
        <v>15</v>
      </c>
      <c r="G9" t="s">
        <v>155</v>
      </c>
      <c r="H9" t="s">
        <v>198</v>
      </c>
      <c r="I9">
        <v>1</v>
      </c>
      <c r="J9">
        <f t="shared" si="0"/>
        <v>15</v>
      </c>
    </row>
    <row r="10" spans="2:11">
      <c r="D10" s="91"/>
      <c r="J10" s="107">
        <f>SUM(J3:J9)</f>
        <v>86.087999999999994</v>
      </c>
    </row>
    <row r="11" spans="2:11">
      <c r="J11" s="108">
        <v>180</v>
      </c>
      <c r="K11" s="87">
        <f>J10/J11</f>
        <v>0.47826666666666662</v>
      </c>
    </row>
    <row r="12" spans="2:11">
      <c r="J12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BOM TREE</vt:lpstr>
      <vt:lpstr>BOM LIST</vt:lpstr>
      <vt:lpstr>FORECAST</vt:lpstr>
      <vt:lpstr>PRODUCCIÓN</vt:lpstr>
      <vt:lpstr>RAW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Barba</dc:creator>
  <cp:lastModifiedBy>Microsoft Office User</cp:lastModifiedBy>
  <dcterms:created xsi:type="dcterms:W3CDTF">2020-09-24T00:04:03Z</dcterms:created>
  <dcterms:modified xsi:type="dcterms:W3CDTF">2020-10-21T14:33:15Z</dcterms:modified>
</cp:coreProperties>
</file>