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Conca A" sheetId="1" r:id="rId1"/>
    <sheet name="Conca B" sheetId="2" r:id="rId2"/>
    <sheet name="Full3" sheetId="3" r:id="rId3"/>
  </sheets>
  <calcPr calcId="145621"/>
</workbook>
</file>

<file path=xl/calcChain.xml><?xml version="1.0" encoding="utf-8"?>
<calcChain xmlns="http://schemas.openxmlformats.org/spreadsheetml/2006/main">
  <c r="B54" i="1" l="1"/>
  <c r="B50" i="1"/>
  <c r="B49" i="1"/>
  <c r="B47" i="1"/>
  <c r="B48" i="1"/>
  <c r="B42" i="1"/>
  <c r="B41" i="1"/>
  <c r="D37" i="1"/>
  <c r="D36" i="1"/>
  <c r="D35" i="1"/>
  <c r="D34" i="1"/>
  <c r="D33" i="1"/>
  <c r="B24" i="1"/>
  <c r="B25" i="1"/>
  <c r="C22" i="1"/>
  <c r="B18" i="1"/>
  <c r="B14" i="1"/>
  <c r="B10" i="1"/>
  <c r="C6" i="1"/>
  <c r="C4" i="1"/>
</calcChain>
</file>

<file path=xl/sharedStrings.xml><?xml version="1.0" encoding="utf-8"?>
<sst xmlns="http://schemas.openxmlformats.org/spreadsheetml/2006/main" count="49" uniqueCount="47">
  <si>
    <t>L</t>
  </si>
  <si>
    <t>J</t>
  </si>
  <si>
    <t>Tc</t>
  </si>
  <si>
    <t>Tc (Temps de concentració)</t>
  </si>
  <si>
    <t>1.</t>
  </si>
  <si>
    <t>2.</t>
  </si>
  <si>
    <t>Coeficient d'uniformitat</t>
  </si>
  <si>
    <t>K</t>
  </si>
  <si>
    <t>3.</t>
  </si>
  <si>
    <t>Factor corrrector per àrea</t>
  </si>
  <si>
    <t>hores</t>
  </si>
  <si>
    <t>ARF</t>
  </si>
  <si>
    <t>4.</t>
  </si>
  <si>
    <t>P</t>
  </si>
  <si>
    <t>5.</t>
  </si>
  <si>
    <t>Id</t>
  </si>
  <si>
    <t>P diària / 24</t>
  </si>
  <si>
    <t>Correcció precipitació diària</t>
  </si>
  <si>
    <t>Màxima intensitat de prec.</t>
  </si>
  <si>
    <t>I1/Id</t>
  </si>
  <si>
    <t>t</t>
  </si>
  <si>
    <t>It</t>
  </si>
  <si>
    <t>6.</t>
  </si>
  <si>
    <t>mm/h</t>
  </si>
  <si>
    <t>Número de corba (CN)</t>
  </si>
  <si>
    <t>7.</t>
  </si>
  <si>
    <t>Llindar d'escolament (Po)</t>
  </si>
  <si>
    <t>Guaret</t>
  </si>
  <si>
    <t>B.densitat mitjana</t>
  </si>
  <si>
    <t>Cereals d'hivern</t>
  </si>
  <si>
    <t>Cultius filera</t>
  </si>
  <si>
    <t>Franco - arenosa</t>
  </si>
  <si>
    <t>B</t>
  </si>
  <si>
    <t>8.</t>
  </si>
  <si>
    <t>mm</t>
  </si>
  <si>
    <t>C</t>
  </si>
  <si>
    <t>Coeficient d'escolament (C)</t>
  </si>
  <si>
    <t>x</t>
  </si>
  <si>
    <t>9.</t>
  </si>
  <si>
    <t>Cabal màxim (equació mètode racional)</t>
  </si>
  <si>
    <t>A</t>
  </si>
  <si>
    <t>I</t>
  </si>
  <si>
    <t>Q</t>
  </si>
  <si>
    <t>10.</t>
  </si>
  <si>
    <t>Volum total d'escolament</t>
  </si>
  <si>
    <t>m3/s</t>
  </si>
  <si>
    <t>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</si>
</sst>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4" workbookViewId="0">
      <selection activeCell="H41" sqref="H41"/>
    </sheetView>
  </sheetViews>
  <sheetFormatPr defaultRowHeight="15" x14ac:dyDescent="0.25"/>
  <cols>
    <col min="1" max="1" width="17.42578125" bestFit="1" customWidth="1"/>
    <col min="2" max="2" width="36.85546875" bestFit="1" customWidth="1"/>
  </cols>
  <sheetData>
    <row r="1" spans="1:4" ht="15.75" thickBot="1" x14ac:dyDescent="0.3"/>
    <row r="2" spans="1:4" ht="15.75" thickBot="1" x14ac:dyDescent="0.3">
      <c r="A2" s="1" t="s">
        <v>4</v>
      </c>
      <c r="B2" s="2" t="s">
        <v>3</v>
      </c>
    </row>
    <row r="3" spans="1:4" x14ac:dyDescent="0.25">
      <c r="B3" t="s">
        <v>0</v>
      </c>
      <c r="C3">
        <v>5.0999999999999996</v>
      </c>
    </row>
    <row r="4" spans="1:4" x14ac:dyDescent="0.25">
      <c r="B4" t="s">
        <v>1</v>
      </c>
      <c r="C4">
        <f>(956-889)/5100</f>
        <v>1.3137254901960785E-2</v>
      </c>
    </row>
    <row r="6" spans="1:4" x14ac:dyDescent="0.25">
      <c r="B6" t="s">
        <v>2</v>
      </c>
      <c r="C6">
        <f>0.3*(5.1/(C4^0.25))^0.76</f>
        <v>2.3569952619307375</v>
      </c>
      <c r="D6" t="s">
        <v>10</v>
      </c>
    </row>
    <row r="7" spans="1:4" ht="15.75" thickBot="1" x14ac:dyDescent="0.3"/>
    <row r="8" spans="1:4" ht="15.75" thickBot="1" x14ac:dyDescent="0.3">
      <c r="A8" s="1" t="s">
        <v>5</v>
      </c>
      <c r="B8" s="2" t="s">
        <v>6</v>
      </c>
    </row>
    <row r="10" spans="1:4" x14ac:dyDescent="0.25">
      <c r="A10" t="s">
        <v>7</v>
      </c>
      <c r="B10">
        <f>1+(C6^1.25)/(C6^1.25+14)</f>
        <v>1.1725983809687894</v>
      </c>
    </row>
    <row r="11" spans="1:4" ht="15.75" thickBot="1" x14ac:dyDescent="0.3"/>
    <row r="12" spans="1:4" ht="15.75" thickBot="1" x14ac:dyDescent="0.3">
      <c r="A12" s="1" t="s">
        <v>8</v>
      </c>
      <c r="B12" s="2" t="s">
        <v>9</v>
      </c>
    </row>
    <row r="14" spans="1:4" x14ac:dyDescent="0.25">
      <c r="A14" t="s">
        <v>11</v>
      </c>
      <c r="B14">
        <f>1-(LOG(12.1)/15)</f>
        <v>0.92781430864557002</v>
      </c>
    </row>
    <row r="15" spans="1:4" ht="15.75" thickBot="1" x14ac:dyDescent="0.3"/>
    <row r="16" spans="1:4" ht="15.75" thickBot="1" x14ac:dyDescent="0.3">
      <c r="A16" s="1" t="s">
        <v>12</v>
      </c>
      <c r="B16" s="2" t="s">
        <v>17</v>
      </c>
    </row>
    <row r="18" spans="1:3" x14ac:dyDescent="0.25">
      <c r="A18" t="s">
        <v>13</v>
      </c>
      <c r="B18">
        <f>72.77*B14</f>
        <v>67.517047240138126</v>
      </c>
    </row>
    <row r="19" spans="1:3" ht="15.75" thickBot="1" x14ac:dyDescent="0.3"/>
    <row r="20" spans="1:3" ht="15.75" thickBot="1" x14ac:dyDescent="0.3">
      <c r="A20" s="1" t="s">
        <v>14</v>
      </c>
      <c r="B20" s="2" t="s">
        <v>18</v>
      </c>
    </row>
    <row r="22" spans="1:3" x14ac:dyDescent="0.25">
      <c r="A22" t="s">
        <v>15</v>
      </c>
      <c r="B22" t="s">
        <v>16</v>
      </c>
      <c r="C22">
        <f>B18/24</f>
        <v>2.8132103016724219</v>
      </c>
    </row>
    <row r="23" spans="1:3" x14ac:dyDescent="0.25">
      <c r="A23" t="s">
        <v>19</v>
      </c>
      <c r="B23">
        <v>9</v>
      </c>
    </row>
    <row r="24" spans="1:3" x14ac:dyDescent="0.25">
      <c r="A24" t="s">
        <v>20</v>
      </c>
      <c r="B24">
        <f>C6</f>
        <v>2.3569952619307375</v>
      </c>
    </row>
    <row r="25" spans="1:3" x14ac:dyDescent="0.25">
      <c r="A25" t="s">
        <v>21</v>
      </c>
      <c r="B25">
        <f>C22*(B23^(3.5287-2.5287*(B24^0.1)))</f>
        <v>15.396767515035664</v>
      </c>
      <c r="C25" t="s">
        <v>23</v>
      </c>
    </row>
    <row r="26" spans="1:3" ht="15.75" thickBot="1" x14ac:dyDescent="0.3"/>
    <row r="27" spans="1:3" ht="15.75" thickBot="1" x14ac:dyDescent="0.3">
      <c r="A27" s="1" t="s">
        <v>22</v>
      </c>
      <c r="B27" s="2" t="s">
        <v>24</v>
      </c>
    </row>
    <row r="30" spans="1:3" ht="15.75" thickBot="1" x14ac:dyDescent="0.3"/>
    <row r="31" spans="1:3" ht="15.75" thickBot="1" x14ac:dyDescent="0.3">
      <c r="A31" s="1" t="s">
        <v>25</v>
      </c>
      <c r="B31" s="2" t="s">
        <v>26</v>
      </c>
    </row>
    <row r="32" spans="1:3" x14ac:dyDescent="0.25">
      <c r="A32" t="s">
        <v>31</v>
      </c>
      <c r="B32" t="s">
        <v>32</v>
      </c>
    </row>
    <row r="33" spans="1:5" x14ac:dyDescent="0.25">
      <c r="A33" t="s">
        <v>27</v>
      </c>
      <c r="B33" s="3">
        <v>0.15</v>
      </c>
      <c r="C33">
        <v>14</v>
      </c>
      <c r="D33">
        <f>B33*C33</f>
        <v>2.1</v>
      </c>
    </row>
    <row r="34" spans="1:5" x14ac:dyDescent="0.25">
      <c r="A34" t="s">
        <v>28</v>
      </c>
      <c r="B34" s="3">
        <v>0.25</v>
      </c>
      <c r="C34">
        <v>34</v>
      </c>
      <c r="D34">
        <f>B34*C34</f>
        <v>8.5</v>
      </c>
    </row>
    <row r="35" spans="1:5" x14ac:dyDescent="0.25">
      <c r="A35" t="s">
        <v>29</v>
      </c>
      <c r="B35" s="3">
        <v>0.3</v>
      </c>
      <c r="C35">
        <v>21</v>
      </c>
      <c r="D35">
        <f>B35*C35</f>
        <v>6.3</v>
      </c>
    </row>
    <row r="36" spans="1:5" x14ac:dyDescent="0.25">
      <c r="A36" t="s">
        <v>30</v>
      </c>
      <c r="B36" s="4">
        <v>0.3</v>
      </c>
      <c r="C36">
        <v>19</v>
      </c>
      <c r="D36">
        <f>B36*C36</f>
        <v>5.7</v>
      </c>
    </row>
    <row r="37" spans="1:5" x14ac:dyDescent="0.25">
      <c r="D37">
        <f>SUM(D33:D36)</f>
        <v>22.599999999999998</v>
      </c>
      <c r="E37" t="s">
        <v>34</v>
      </c>
    </row>
    <row r="38" spans="1:5" ht="15.75" thickBot="1" x14ac:dyDescent="0.3"/>
    <row r="39" spans="1:5" ht="15.75" thickBot="1" x14ac:dyDescent="0.3">
      <c r="A39" s="1" t="s">
        <v>33</v>
      </c>
      <c r="B39" s="2" t="s">
        <v>36</v>
      </c>
    </row>
    <row r="41" spans="1:5" x14ac:dyDescent="0.25">
      <c r="A41" t="s">
        <v>37</v>
      </c>
      <c r="B41">
        <f>72.77/D37</f>
        <v>3.219911504424779</v>
      </c>
    </row>
    <row r="42" spans="1:5" x14ac:dyDescent="0.25">
      <c r="A42" t="s">
        <v>35</v>
      </c>
      <c r="B42">
        <f>((B41-1)*(B41+23))/(B41+(11^2))</f>
        <v>0.46857128208144683</v>
      </c>
    </row>
    <row r="43" spans="1:5" ht="15.75" thickBot="1" x14ac:dyDescent="0.3"/>
    <row r="44" spans="1:5" ht="15.75" thickBot="1" x14ac:dyDescent="0.3">
      <c r="A44" s="1" t="s">
        <v>38</v>
      </c>
      <c r="B44" s="2" t="s">
        <v>39</v>
      </c>
    </row>
    <row r="46" spans="1:5" x14ac:dyDescent="0.25">
      <c r="A46" t="s">
        <v>40</v>
      </c>
      <c r="B46">
        <v>12.1</v>
      </c>
    </row>
    <row r="47" spans="1:5" x14ac:dyDescent="0.25">
      <c r="A47" t="s">
        <v>41</v>
      </c>
      <c r="B47">
        <f>B25</f>
        <v>15.396767515035664</v>
      </c>
    </row>
    <row r="48" spans="1:5" x14ac:dyDescent="0.25">
      <c r="A48" t="s">
        <v>35</v>
      </c>
      <c r="B48">
        <f>B42</f>
        <v>0.46857128208144683</v>
      </c>
    </row>
    <row r="49" spans="1:3" x14ac:dyDescent="0.25">
      <c r="A49" t="s">
        <v>7</v>
      </c>
      <c r="B49">
        <f>B10</f>
        <v>1.1725983809687894</v>
      </c>
    </row>
    <row r="50" spans="1:3" x14ac:dyDescent="0.25">
      <c r="A50" t="s">
        <v>42</v>
      </c>
      <c r="B50">
        <f>(B48*B47*B46/3.6)*B49</f>
        <v>28.433962075631303</v>
      </c>
      <c r="C50" t="s">
        <v>45</v>
      </c>
    </row>
    <row r="51" spans="1:3" ht="15.75" thickBot="1" x14ac:dyDescent="0.3"/>
    <row r="52" spans="1:3" ht="15.75" thickBot="1" x14ac:dyDescent="0.3">
      <c r="A52" s="1" t="s">
        <v>43</v>
      </c>
      <c r="B52" s="2" t="s">
        <v>44</v>
      </c>
    </row>
    <row r="54" spans="1:3" x14ac:dyDescent="0.25">
      <c r="A54" t="s">
        <v>46</v>
      </c>
      <c r="B54">
        <f>((72.77-D37)^2)/(72.77+(4*D37))</f>
        <v>15.425806827235402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Conca A</vt:lpstr>
      <vt:lpstr>Conca B</vt:lpstr>
      <vt:lpstr>Full3</vt:lpstr>
    </vt:vector>
  </TitlesOfParts>
  <Company>Universitat de les Illes Balears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perfils</dc:creator>
  <cp:lastModifiedBy>perfils</cp:lastModifiedBy>
  <dcterms:created xsi:type="dcterms:W3CDTF">2013-01-14T16:12:48Z</dcterms:created>
  <dcterms:modified xsi:type="dcterms:W3CDTF">2013-01-14T17:42:47Z</dcterms:modified>
</cp:coreProperties>
</file>