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universityoflincoln-my.sharepoint.com/personal/26313331_students_lincoln_ac_uk/Documents/"/>
    </mc:Choice>
  </mc:AlternateContent>
  <xr:revisionPtr revIDLastSave="380" documentId="11_0B1D56BE9CDCCE836B02CE7A5FB0D4A9BBFD1C62" xr6:coauthVersionLast="47" xr6:coauthVersionMax="47" xr10:uidLastSave="{FF04CBCC-9AFE-4848-8288-1FFBAD11AE9B}"/>
  <bookViews>
    <workbookView xWindow="11520" yWindow="0" windowWidth="11520" windowHeight="123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Y7" i="1"/>
  <c r="V7" i="1"/>
  <c r="V11" i="1"/>
  <c r="W11" i="1"/>
  <c r="V12" i="1"/>
  <c r="W12" i="1"/>
  <c r="V13" i="1"/>
  <c r="W13" i="1"/>
  <c r="V10" i="1"/>
  <c r="X11" i="1"/>
  <c r="Y11" i="1"/>
  <c r="X12" i="1"/>
  <c r="Y12" i="1"/>
  <c r="X13" i="1"/>
  <c r="Y13" i="1"/>
  <c r="X10" i="1"/>
  <c r="Y10" i="1"/>
  <c r="X8" i="1"/>
  <c r="Y8" i="1"/>
  <c r="V8" i="1"/>
  <c r="W5" i="1"/>
  <c r="X5" i="1"/>
  <c r="W6" i="1"/>
  <c r="X6" i="1"/>
  <c r="W7" i="1"/>
  <c r="X7" i="1"/>
  <c r="W8" i="1"/>
  <c r="W9" i="1"/>
  <c r="X9" i="1"/>
  <c r="W10" i="1"/>
  <c r="W14" i="1"/>
  <c r="X14" i="1"/>
  <c r="W15" i="1"/>
  <c r="X15" i="1"/>
  <c r="W16" i="1"/>
  <c r="X16" i="1"/>
  <c r="X4" i="1"/>
  <c r="W4" i="1"/>
  <c r="U16" i="1"/>
  <c r="U5" i="1"/>
  <c r="U6" i="1"/>
  <c r="U7" i="1"/>
  <c r="U8" i="1"/>
  <c r="U9" i="1"/>
  <c r="U10" i="1"/>
  <c r="U11" i="1"/>
  <c r="U12" i="1"/>
  <c r="U13" i="1"/>
  <c r="U14" i="1"/>
  <c r="U15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4" i="1"/>
  <c r="S8" i="1"/>
  <c r="Y15" i="1"/>
  <c r="V15" i="1"/>
  <c r="Y16" i="1"/>
  <c r="V16" i="1"/>
  <c r="Y14" i="1"/>
  <c r="V14" i="1"/>
  <c r="Y9" i="1"/>
  <c r="V9" i="1"/>
  <c r="Y6" i="1"/>
  <c r="V6" i="1"/>
  <c r="Y5" i="1"/>
  <c r="Y4" i="1"/>
  <c r="O13" i="1"/>
  <c r="P13" i="1"/>
  <c r="Q13" i="1"/>
  <c r="R13" i="1"/>
  <c r="S13" i="1"/>
  <c r="N13" i="1"/>
  <c r="O10" i="1"/>
  <c r="P10" i="1"/>
  <c r="Q10" i="1"/>
  <c r="R10" i="1"/>
  <c r="S10" i="1"/>
  <c r="N10" i="1"/>
  <c r="N8" i="1"/>
  <c r="O8" i="1"/>
  <c r="P8" i="1"/>
  <c r="Q8" i="1"/>
  <c r="R8" i="1"/>
  <c r="S5" i="1"/>
  <c r="S6" i="1"/>
  <c r="S7" i="1"/>
  <c r="S9" i="1"/>
  <c r="S11" i="1"/>
  <c r="S12" i="1"/>
  <c r="S14" i="1"/>
  <c r="S15" i="1"/>
  <c r="S16" i="1"/>
  <c r="S4" i="1"/>
  <c r="P5" i="1"/>
  <c r="P6" i="1"/>
  <c r="P7" i="1"/>
  <c r="P9" i="1"/>
  <c r="P11" i="1"/>
  <c r="P12" i="1"/>
  <c r="P14" i="1"/>
  <c r="P15" i="1"/>
  <c r="P16" i="1"/>
  <c r="P4" i="1"/>
  <c r="D4" i="1"/>
  <c r="G4" i="1"/>
  <c r="J4" i="1"/>
  <c r="M4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D13" i="1"/>
  <c r="G13" i="1"/>
  <c r="J13" i="1"/>
  <c r="M13" i="1"/>
  <c r="D14" i="1"/>
  <c r="G14" i="1"/>
  <c r="J14" i="1"/>
  <c r="M14" i="1"/>
  <c r="D15" i="1"/>
  <c r="G15" i="1"/>
  <c r="J15" i="1"/>
  <c r="M15" i="1"/>
  <c r="D16" i="1"/>
  <c r="G16" i="1"/>
  <c r="J16" i="1"/>
  <c r="M16" i="1"/>
</calcChain>
</file>

<file path=xl/sharedStrings.xml><?xml version="1.0" encoding="utf-8"?>
<sst xmlns="http://schemas.openxmlformats.org/spreadsheetml/2006/main" count="50" uniqueCount="23">
  <si>
    <t>Morrisons</t>
  </si>
  <si>
    <t>Tesco</t>
  </si>
  <si>
    <t>J Sainbury plc</t>
  </si>
  <si>
    <t>2022/2023</t>
  </si>
  <si>
    <t>2021/2022</t>
  </si>
  <si>
    <t>Consolidated Income Statemtent</t>
  </si>
  <si>
    <t>Before exceptionals £m</t>
  </si>
  <si>
    <t>Exceptionals £m</t>
  </si>
  <si>
    <t>Total £m</t>
  </si>
  <si>
    <t xml:space="preserve">Revenue </t>
  </si>
  <si>
    <t>Cost of sales</t>
  </si>
  <si>
    <t>Gross Profit</t>
  </si>
  <si>
    <t>Other operating income</t>
  </si>
  <si>
    <t>Profit on disposal and closure</t>
  </si>
  <si>
    <t>Administrative expenses</t>
  </si>
  <si>
    <t>Operating profit</t>
  </si>
  <si>
    <t>Finance costs</t>
  </si>
  <si>
    <t>Finance income</t>
  </si>
  <si>
    <t>Share of loss of joint venture</t>
  </si>
  <si>
    <t>Profit before taxation</t>
  </si>
  <si>
    <t>Taxation</t>
  </si>
  <si>
    <t>Profit for period</t>
  </si>
  <si>
    <t>Woolworth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</si>
</sst>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topLeftCell="T1" workbookViewId="0">
      <selection activeCell="AA9" sqref="AA9"/>
    </sheetView>
  </sheetViews>
  <sheetFormatPr defaultRowHeight="14.4" x14ac:dyDescent="0.3"/>
  <cols>
    <col min="1" max="1" width="31.109375" bestFit="1" customWidth="1"/>
    <col min="2" max="2" width="20.6640625" bestFit="1" customWidth="1"/>
    <col min="3" max="3" width="14.88671875" bestFit="1" customWidth="1"/>
    <col min="4" max="4" width="13.44140625" bestFit="1" customWidth="1"/>
    <col min="5" max="5" width="21.5546875" bestFit="1" customWidth="1"/>
    <col min="6" max="6" width="16.88671875" bestFit="1" customWidth="1"/>
    <col min="8" max="8" width="21.5546875" bestFit="1" customWidth="1"/>
    <col min="9" max="9" width="15.44140625" bestFit="1" customWidth="1"/>
    <col min="11" max="11" width="21.5546875" bestFit="1" customWidth="1"/>
    <col min="12" max="12" width="15.44140625" bestFit="1" customWidth="1"/>
    <col min="14" max="14" width="21.5546875" bestFit="1" customWidth="1"/>
    <col min="15" max="15" width="15.44140625" bestFit="1" customWidth="1"/>
    <col min="16" max="16" width="9.33203125" customWidth="1"/>
    <col min="17" max="17" width="21.5546875" bestFit="1" customWidth="1"/>
    <col min="18" max="18" width="15.44140625" bestFit="1" customWidth="1"/>
    <col min="20" max="20" width="20.5546875" bestFit="1" customWidth="1"/>
    <col min="21" max="21" width="14.77734375" bestFit="1" customWidth="1"/>
    <col min="23" max="23" width="20.5546875" bestFit="1" customWidth="1"/>
    <col min="24" max="24" width="14.77734375" bestFit="1" customWidth="1"/>
  </cols>
  <sheetData>
    <row r="1" spans="1:25" x14ac:dyDescent="0.3">
      <c r="A1" s="1" t="s">
        <v>0</v>
      </c>
      <c r="H1" s="1" t="s">
        <v>1</v>
      </c>
      <c r="N1" s="1" t="s">
        <v>2</v>
      </c>
      <c r="T1" s="1" t="s">
        <v>22</v>
      </c>
    </row>
    <row r="2" spans="1:25" x14ac:dyDescent="0.3">
      <c r="C2" s="2" t="s">
        <v>3</v>
      </c>
      <c r="D2" s="2"/>
      <c r="E2" s="2"/>
      <c r="F2" s="2" t="s">
        <v>4</v>
      </c>
      <c r="G2" s="2"/>
      <c r="I2" s="2" t="s">
        <v>3</v>
      </c>
      <c r="J2" s="2"/>
      <c r="K2" s="2"/>
      <c r="L2" s="2" t="s">
        <v>4</v>
      </c>
      <c r="M2" s="2"/>
      <c r="O2" s="2" t="s">
        <v>3</v>
      </c>
      <c r="P2" s="2"/>
      <c r="Q2" s="2"/>
      <c r="R2" s="2" t="s">
        <v>4</v>
      </c>
      <c r="S2" s="2"/>
      <c r="U2" s="2" t="s">
        <v>3</v>
      </c>
      <c r="V2" s="2"/>
      <c r="W2" s="2"/>
      <c r="X2" s="2" t="s">
        <v>4</v>
      </c>
      <c r="Y2" s="2"/>
    </row>
    <row r="3" spans="1:25" x14ac:dyDescent="0.3">
      <c r="A3" s="1" t="s">
        <v>5</v>
      </c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7</v>
      </c>
      <c r="J3" s="2" t="s">
        <v>8</v>
      </c>
      <c r="K3" s="2" t="s">
        <v>6</v>
      </c>
      <c r="L3" s="2" t="s">
        <v>7</v>
      </c>
      <c r="M3" s="2" t="s">
        <v>8</v>
      </c>
      <c r="N3" s="2" t="s">
        <v>6</v>
      </c>
      <c r="O3" s="2" t="s">
        <v>7</v>
      </c>
      <c r="P3" s="2" t="s">
        <v>8</v>
      </c>
      <c r="Q3" s="2" t="s">
        <v>6</v>
      </c>
      <c r="R3" s="2" t="s">
        <v>7</v>
      </c>
      <c r="S3" s="2" t="s">
        <v>8</v>
      </c>
      <c r="T3" s="2" t="s">
        <v>6</v>
      </c>
      <c r="U3" s="2" t="s">
        <v>7</v>
      </c>
      <c r="V3" s="2" t="s">
        <v>8</v>
      </c>
      <c r="W3" s="2" t="s">
        <v>6</v>
      </c>
      <c r="X3" s="2" t="s">
        <v>7</v>
      </c>
      <c r="Y3" s="2" t="s">
        <v>8</v>
      </c>
    </row>
    <row r="4" spans="1:25" x14ac:dyDescent="0.3">
      <c r="A4" s="2" t="s">
        <v>9</v>
      </c>
      <c r="B4">
        <v>18358</v>
      </c>
      <c r="C4">
        <v>0</v>
      </c>
      <c r="D4">
        <f>B4+C4</f>
        <v>18358</v>
      </c>
      <c r="E4">
        <v>18479</v>
      </c>
      <c r="F4">
        <v>0</v>
      </c>
      <c r="G4">
        <f>E4+F4</f>
        <v>18479</v>
      </c>
      <c r="H4">
        <v>65762</v>
      </c>
      <c r="I4">
        <v>0</v>
      </c>
      <c r="J4">
        <f>H4+I4</f>
        <v>65762</v>
      </c>
      <c r="K4">
        <v>61344</v>
      </c>
      <c r="L4">
        <v>0</v>
      </c>
      <c r="M4">
        <f>K4+L4</f>
        <v>61344</v>
      </c>
      <c r="N4">
        <v>31491</v>
      </c>
      <c r="O4">
        <v>0</v>
      </c>
      <c r="P4">
        <f>N4+O4</f>
        <v>31491</v>
      </c>
      <c r="Q4">
        <v>29895</v>
      </c>
      <c r="R4">
        <v>0</v>
      </c>
      <c r="S4">
        <f>Q4+R4</f>
        <v>29895</v>
      </c>
      <c r="T4" t="e">
        <f>NA()</f>
        <v>#N/A</v>
      </c>
      <c r="U4" t="e">
        <f>NA()</f>
        <v>#N/A</v>
      </c>
      <c r="V4" s="3">
        <f>69294*0.8</f>
        <v>55435.200000000004</v>
      </c>
      <c r="W4" s="3" t="e">
        <f>NA()</f>
        <v>#N/A</v>
      </c>
      <c r="X4" s="3" t="e">
        <f>NA()</f>
        <v>#N/A</v>
      </c>
      <c r="Y4" s="3">
        <f>60849*0.8</f>
        <v>48679.200000000004</v>
      </c>
    </row>
    <row r="5" spans="1:25" x14ac:dyDescent="0.3">
      <c r="A5" s="2" t="s">
        <v>10</v>
      </c>
      <c r="B5">
        <v>-17857</v>
      </c>
      <c r="C5">
        <v>-26</v>
      </c>
      <c r="D5">
        <f t="shared" ref="D5:D16" si="0">B5+C5</f>
        <v>-17883</v>
      </c>
      <c r="E5">
        <v>-18075</v>
      </c>
      <c r="F5">
        <v>-13</v>
      </c>
      <c r="G5">
        <f t="shared" ref="G5:G16" si="1">E5+F5</f>
        <v>-18088</v>
      </c>
      <c r="H5">
        <v>-61005</v>
      </c>
      <c r="I5">
        <v>1029</v>
      </c>
      <c r="J5">
        <f t="shared" ref="J5:J16" si="2">H5+I5</f>
        <v>-59976</v>
      </c>
      <c r="K5">
        <v>-56574</v>
      </c>
      <c r="L5">
        <v>-176</v>
      </c>
      <c r="M5">
        <f t="shared" ref="M5:M16" si="3">K5+L5</f>
        <v>-56750</v>
      </c>
      <c r="N5">
        <v>-28996</v>
      </c>
      <c r="O5">
        <v>-413</v>
      </c>
      <c r="P5">
        <f t="shared" ref="P5:P16" si="4">N5+O5</f>
        <v>-29409</v>
      </c>
      <c r="Q5">
        <v>-27523</v>
      </c>
      <c r="R5">
        <v>9</v>
      </c>
      <c r="S5">
        <f t="shared" ref="S5:S16" si="5">Q5+R5</f>
        <v>-27514</v>
      </c>
      <c r="T5" t="e">
        <f>NA()</f>
        <v>#N/A</v>
      </c>
      <c r="U5" t="e">
        <f>NA()</f>
        <v>#N/A</v>
      </c>
      <c r="V5" s="3">
        <f>-47118*0.8</f>
        <v>-37694.400000000001</v>
      </c>
      <c r="W5" s="3" t="e">
        <f>NA()</f>
        <v>#N/A</v>
      </c>
      <c r="X5" s="3" t="e">
        <f>NA()</f>
        <v>#N/A</v>
      </c>
      <c r="Y5" s="3">
        <f>-44878*0.8</f>
        <v>-35902.400000000001</v>
      </c>
    </row>
    <row r="6" spans="1:25" x14ac:dyDescent="0.3">
      <c r="A6" s="2" t="s">
        <v>11</v>
      </c>
      <c r="B6">
        <v>501</v>
      </c>
      <c r="C6">
        <v>-26</v>
      </c>
      <c r="D6">
        <f t="shared" si="0"/>
        <v>475</v>
      </c>
      <c r="E6">
        <v>404</v>
      </c>
      <c r="F6">
        <v>-13</v>
      </c>
      <c r="G6">
        <f t="shared" si="1"/>
        <v>391</v>
      </c>
      <c r="H6">
        <v>4690</v>
      </c>
      <c r="I6">
        <v>-1029</v>
      </c>
      <c r="J6">
        <f t="shared" si="2"/>
        <v>3661</v>
      </c>
      <c r="K6">
        <v>4809</v>
      </c>
      <c r="L6">
        <v>-176</v>
      </c>
      <c r="M6">
        <f t="shared" si="3"/>
        <v>4633</v>
      </c>
      <c r="N6">
        <v>2417</v>
      </c>
      <c r="O6">
        <v>-413</v>
      </c>
      <c r="P6">
        <f t="shared" si="4"/>
        <v>2004</v>
      </c>
      <c r="S6">
        <f t="shared" si="5"/>
        <v>0</v>
      </c>
      <c r="T6" t="e">
        <f>NA()</f>
        <v>#N/A</v>
      </c>
      <c r="U6" t="e">
        <f>NA()</f>
        <v>#N/A</v>
      </c>
      <c r="V6" s="3">
        <f>17176*0.8</f>
        <v>13740.800000000001</v>
      </c>
      <c r="W6" s="3" t="e">
        <f>NA()</f>
        <v>#N/A</v>
      </c>
      <c r="X6" s="3" t="e">
        <f>NA()</f>
        <v>#N/A</v>
      </c>
      <c r="Y6" s="3">
        <f>15971*0.8</f>
        <v>12776.800000000001</v>
      </c>
    </row>
    <row r="7" spans="1:25" x14ac:dyDescent="0.3">
      <c r="A7" s="2" t="s">
        <v>12</v>
      </c>
      <c r="B7">
        <v>114</v>
      </c>
      <c r="C7">
        <v>0</v>
      </c>
      <c r="D7">
        <f>B7+C7</f>
        <v>114</v>
      </c>
      <c r="E7">
        <v>123</v>
      </c>
      <c r="F7">
        <v>0</v>
      </c>
      <c r="G7">
        <f t="shared" si="1"/>
        <v>123</v>
      </c>
      <c r="H7">
        <v>1634</v>
      </c>
      <c r="I7">
        <v>-881</v>
      </c>
      <c r="J7">
        <f t="shared" si="2"/>
        <v>753</v>
      </c>
      <c r="K7">
        <v>1695</v>
      </c>
      <c r="L7">
        <v>-172</v>
      </c>
      <c r="M7">
        <f t="shared" si="3"/>
        <v>1523</v>
      </c>
      <c r="N7">
        <v>35</v>
      </c>
      <c r="O7">
        <v>38</v>
      </c>
      <c r="P7">
        <f t="shared" si="4"/>
        <v>73</v>
      </c>
      <c r="Q7">
        <v>34</v>
      </c>
      <c r="R7">
        <v>186</v>
      </c>
      <c r="S7">
        <f t="shared" si="5"/>
        <v>220</v>
      </c>
      <c r="T7" t="e">
        <f>NA()</f>
        <v>#N/A</v>
      </c>
      <c r="U7" t="e">
        <f>NA()</f>
        <v>#N/A</v>
      </c>
      <c r="V7" s="3">
        <f>-73*0.8</f>
        <v>-58.400000000000006</v>
      </c>
      <c r="W7" s="3" t="e">
        <f>NA()</f>
        <v>#N/A</v>
      </c>
      <c r="X7" s="3" t="e">
        <f>NA()</f>
        <v>#N/A</v>
      </c>
      <c r="Y7" s="3">
        <f>67*0.8</f>
        <v>53.6</v>
      </c>
    </row>
    <row r="8" spans="1:25" x14ac:dyDescent="0.3">
      <c r="A8" s="2" t="s">
        <v>13</v>
      </c>
      <c r="B8">
        <v>0</v>
      </c>
      <c r="C8">
        <v>1</v>
      </c>
      <c r="D8">
        <f t="shared" si="0"/>
        <v>1</v>
      </c>
      <c r="E8">
        <v>0</v>
      </c>
      <c r="F8">
        <v>10</v>
      </c>
      <c r="G8">
        <f t="shared" si="1"/>
        <v>10</v>
      </c>
      <c r="H8">
        <v>0</v>
      </c>
      <c r="I8">
        <v>-9</v>
      </c>
      <c r="J8">
        <f t="shared" si="2"/>
        <v>-9</v>
      </c>
      <c r="K8">
        <v>-2</v>
      </c>
      <c r="L8">
        <v>-38</v>
      </c>
      <c r="M8">
        <f t="shared" si="3"/>
        <v>-40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s="3" t="e">
        <f>NA()</f>
        <v>#N/A</v>
      </c>
      <c r="W8" s="3" t="e">
        <f>NA()</f>
        <v>#N/A</v>
      </c>
      <c r="X8" s="3" t="e">
        <f>NA()</f>
        <v>#N/A</v>
      </c>
      <c r="Y8" s="3" t="e">
        <f>NA()</f>
        <v>#N/A</v>
      </c>
    </row>
    <row r="9" spans="1:25" x14ac:dyDescent="0.3">
      <c r="A9" s="2" t="s">
        <v>14</v>
      </c>
      <c r="B9">
        <v>-308</v>
      </c>
      <c r="C9">
        <v>-193</v>
      </c>
      <c r="D9">
        <f t="shared" si="0"/>
        <v>-501</v>
      </c>
      <c r="E9">
        <v>-281</v>
      </c>
      <c r="F9">
        <v>-225</v>
      </c>
      <c r="G9">
        <f t="shared" si="1"/>
        <v>-506</v>
      </c>
      <c r="H9">
        <v>-2060</v>
      </c>
      <c r="I9">
        <v>-76</v>
      </c>
      <c r="J9">
        <f t="shared" si="2"/>
        <v>-2136</v>
      </c>
      <c r="K9">
        <v>-1984</v>
      </c>
      <c r="L9">
        <v>-89</v>
      </c>
      <c r="M9">
        <f t="shared" si="3"/>
        <v>-2073</v>
      </c>
      <c r="N9">
        <v>-1480</v>
      </c>
      <c r="O9">
        <v>-35</v>
      </c>
      <c r="P9">
        <f t="shared" si="4"/>
        <v>-1515</v>
      </c>
      <c r="Q9">
        <v>-1352</v>
      </c>
      <c r="R9">
        <v>-78</v>
      </c>
      <c r="S9">
        <f t="shared" si="5"/>
        <v>-1430</v>
      </c>
      <c r="T9" t="e">
        <f>NA()</f>
        <v>#N/A</v>
      </c>
      <c r="U9" t="e">
        <f>NA()</f>
        <v>#N/A</v>
      </c>
      <c r="V9" s="3">
        <f>-3684*0.8</f>
        <v>-2947.2000000000003</v>
      </c>
      <c r="W9" s="3" t="e">
        <f>NA()</f>
        <v>#N/A</v>
      </c>
      <c r="X9" s="3" t="e">
        <f>NA()</f>
        <v>#N/A</v>
      </c>
      <c r="Y9" s="3">
        <f>-3189*0.8</f>
        <v>-2551.2000000000003</v>
      </c>
    </row>
    <row r="10" spans="1:25" x14ac:dyDescent="0.3">
      <c r="A10" s="2" t="s">
        <v>15</v>
      </c>
      <c r="B10">
        <v>307</v>
      </c>
      <c r="C10">
        <v>-218</v>
      </c>
      <c r="D10">
        <f t="shared" si="0"/>
        <v>89</v>
      </c>
      <c r="E10">
        <v>246</v>
      </c>
      <c r="F10">
        <v>-228</v>
      </c>
      <c r="G10">
        <f t="shared" si="1"/>
        <v>18</v>
      </c>
      <c r="H10">
        <v>2630</v>
      </c>
      <c r="I10">
        <v>-1105</v>
      </c>
      <c r="J10">
        <f t="shared" si="2"/>
        <v>1525</v>
      </c>
      <c r="K10">
        <v>2825</v>
      </c>
      <c r="L10">
        <v>-265</v>
      </c>
      <c r="M10">
        <f t="shared" si="3"/>
        <v>2560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s="3" t="e">
        <f>NA()</f>
        <v>#N/A</v>
      </c>
      <c r="W10" s="3" t="e">
        <f>NA()</f>
        <v>#N/A</v>
      </c>
      <c r="X10" s="3" t="e">
        <f>NA()</f>
        <v>#N/A</v>
      </c>
      <c r="Y10" s="3" t="e">
        <f>NA()</f>
        <v>#N/A</v>
      </c>
    </row>
    <row r="11" spans="1:25" x14ac:dyDescent="0.3">
      <c r="A11" s="2" t="s">
        <v>16</v>
      </c>
      <c r="B11">
        <v>-77</v>
      </c>
      <c r="C11">
        <v>0</v>
      </c>
      <c r="D11">
        <f t="shared" si="0"/>
        <v>-77</v>
      </c>
      <c r="E11">
        <v>-67</v>
      </c>
      <c r="F11">
        <v>-21</v>
      </c>
      <c r="G11">
        <f t="shared" si="1"/>
        <v>-88</v>
      </c>
      <c r="H11">
        <v>-647</v>
      </c>
      <c r="I11">
        <v>29</v>
      </c>
      <c r="J11">
        <f t="shared" si="2"/>
        <v>-618</v>
      </c>
      <c r="K11">
        <v>-652</v>
      </c>
      <c r="L11">
        <v>101</v>
      </c>
      <c r="M11">
        <f t="shared" si="3"/>
        <v>-551</v>
      </c>
      <c r="N11">
        <v>-300</v>
      </c>
      <c r="O11">
        <v>-9</v>
      </c>
      <c r="P11">
        <f t="shared" si="4"/>
        <v>-309</v>
      </c>
      <c r="Q11">
        <v>-312</v>
      </c>
      <c r="R11">
        <v>-10</v>
      </c>
      <c r="S11">
        <f t="shared" si="5"/>
        <v>-322</v>
      </c>
      <c r="T11" t="e">
        <f>NA()</f>
        <v>#N/A</v>
      </c>
      <c r="U11" t="e">
        <f>NA()</f>
        <v>#N/A</v>
      </c>
      <c r="V11" s="3" t="e">
        <f>NA()</f>
        <v>#N/A</v>
      </c>
      <c r="W11" s="3" t="e">
        <f>NA()</f>
        <v>#N/A</v>
      </c>
      <c r="X11" s="3" t="e">
        <f>NA()</f>
        <v>#N/A</v>
      </c>
      <c r="Y11" s="3" t="e">
        <f>NA()</f>
        <v>#N/A</v>
      </c>
    </row>
    <row r="12" spans="1:25" x14ac:dyDescent="0.3">
      <c r="A12" s="2" t="s">
        <v>17</v>
      </c>
      <c r="B12">
        <v>7</v>
      </c>
      <c r="C12">
        <v>33</v>
      </c>
      <c r="D12">
        <f t="shared" si="0"/>
        <v>40</v>
      </c>
      <c r="E12">
        <v>3</v>
      </c>
      <c r="F12">
        <v>30</v>
      </c>
      <c r="G12">
        <f t="shared" si="1"/>
        <v>33</v>
      </c>
      <c r="H12">
        <v>85</v>
      </c>
      <c r="I12">
        <v>0</v>
      </c>
      <c r="J12">
        <f t="shared" si="2"/>
        <v>85</v>
      </c>
      <c r="K12">
        <v>9</v>
      </c>
      <c r="L12">
        <v>0</v>
      </c>
      <c r="M12">
        <f t="shared" si="3"/>
        <v>9</v>
      </c>
      <c r="N12">
        <v>18</v>
      </c>
      <c r="O12">
        <v>56</v>
      </c>
      <c r="P12">
        <f t="shared" si="4"/>
        <v>74</v>
      </c>
      <c r="Q12">
        <v>3</v>
      </c>
      <c r="R12">
        <v>17</v>
      </c>
      <c r="S12">
        <f t="shared" si="5"/>
        <v>20</v>
      </c>
      <c r="T12" t="e">
        <f>NA()</f>
        <v>#N/A</v>
      </c>
      <c r="U12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</row>
    <row r="13" spans="1:25" x14ac:dyDescent="0.3">
      <c r="A13" s="2" t="s">
        <v>18</v>
      </c>
      <c r="B13">
        <v>-1</v>
      </c>
      <c r="C13">
        <v>0</v>
      </c>
      <c r="D13">
        <f t="shared" si="0"/>
        <v>-1</v>
      </c>
      <c r="E13">
        <v>-1</v>
      </c>
      <c r="F13">
        <v>0</v>
      </c>
      <c r="G13">
        <f t="shared" si="1"/>
        <v>-1</v>
      </c>
      <c r="H13">
        <v>8</v>
      </c>
      <c r="I13">
        <v>0</v>
      </c>
      <c r="J13">
        <f t="shared" si="2"/>
        <v>8</v>
      </c>
      <c r="K13">
        <v>15</v>
      </c>
      <c r="L13">
        <v>0</v>
      </c>
      <c r="M13">
        <f t="shared" si="3"/>
        <v>15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</row>
    <row r="14" spans="1:25" x14ac:dyDescent="0.3">
      <c r="A14" s="2" t="s">
        <v>19</v>
      </c>
      <c r="B14">
        <v>236</v>
      </c>
      <c r="C14">
        <v>-185</v>
      </c>
      <c r="D14">
        <f t="shared" si="0"/>
        <v>51</v>
      </c>
      <c r="E14">
        <v>181</v>
      </c>
      <c r="F14">
        <v>-219</v>
      </c>
      <c r="G14">
        <f t="shared" si="1"/>
        <v>-38</v>
      </c>
      <c r="H14">
        <v>2076</v>
      </c>
      <c r="I14">
        <v>-1076</v>
      </c>
      <c r="J14">
        <f t="shared" si="2"/>
        <v>1000</v>
      </c>
      <c r="K14">
        <v>2197</v>
      </c>
      <c r="L14">
        <v>-164</v>
      </c>
      <c r="M14">
        <f t="shared" si="3"/>
        <v>2033</v>
      </c>
      <c r="N14">
        <v>690</v>
      </c>
      <c r="O14">
        <v>-363</v>
      </c>
      <c r="P14">
        <f t="shared" si="4"/>
        <v>327</v>
      </c>
      <c r="Q14">
        <v>730</v>
      </c>
      <c r="R14">
        <v>124</v>
      </c>
      <c r="S14">
        <f t="shared" si="5"/>
        <v>854</v>
      </c>
      <c r="T14" t="e">
        <f>NA()</f>
        <v>#N/A</v>
      </c>
      <c r="U14" t="e">
        <f>NA()</f>
        <v>#N/A</v>
      </c>
      <c r="V14" s="3">
        <f>2322*0.8</f>
        <v>1857.6000000000001</v>
      </c>
      <c r="W14" s="3" t="e">
        <f>NA()</f>
        <v>#N/A</v>
      </c>
      <c r="X14" s="3" t="e">
        <f>NA()</f>
        <v>#N/A</v>
      </c>
      <c r="Y14" s="3">
        <f>2091*0.8</f>
        <v>1672.8000000000002</v>
      </c>
    </row>
    <row r="15" spans="1:25" x14ac:dyDescent="0.3">
      <c r="A15" s="2" t="s">
        <v>20</v>
      </c>
      <c r="B15">
        <v>-34</v>
      </c>
      <c r="C15">
        <v>35</v>
      </c>
      <c r="D15">
        <f t="shared" si="0"/>
        <v>1</v>
      </c>
      <c r="E15">
        <v>-33</v>
      </c>
      <c r="F15">
        <v>41</v>
      </c>
      <c r="G15">
        <f t="shared" si="1"/>
        <v>8</v>
      </c>
      <c r="H15">
        <v>-442</v>
      </c>
      <c r="I15">
        <v>195</v>
      </c>
      <c r="J15">
        <f t="shared" si="2"/>
        <v>-247</v>
      </c>
      <c r="K15">
        <v>-502</v>
      </c>
      <c r="L15">
        <v>-8</v>
      </c>
      <c r="M15">
        <f t="shared" si="3"/>
        <v>-510</v>
      </c>
      <c r="N15">
        <v>-157</v>
      </c>
      <c r="O15">
        <v>37</v>
      </c>
      <c r="P15">
        <f t="shared" si="4"/>
        <v>-120</v>
      </c>
      <c r="Q15">
        <v>-154</v>
      </c>
      <c r="R15">
        <v>-23</v>
      </c>
      <c r="S15">
        <f t="shared" si="5"/>
        <v>-177</v>
      </c>
      <c r="T15" t="e">
        <f>NA()</f>
        <v>#N/A</v>
      </c>
      <c r="U15" t="e">
        <f>NA()</f>
        <v>#N/A</v>
      </c>
      <c r="V15" s="3">
        <f>-693*0.8</f>
        <v>-554.4</v>
      </c>
      <c r="W15" s="3" t="e">
        <f>NA()</f>
        <v>#N/A</v>
      </c>
      <c r="X15" s="3" t="e">
        <f>NA()</f>
        <v>#N/A</v>
      </c>
      <c r="Y15" s="3">
        <f>-534*0.8</f>
        <v>-427.20000000000005</v>
      </c>
    </row>
    <row r="16" spans="1:25" x14ac:dyDescent="0.3">
      <c r="A16" s="2" t="s">
        <v>21</v>
      </c>
      <c r="B16">
        <v>202</v>
      </c>
      <c r="C16">
        <v>-150</v>
      </c>
      <c r="D16">
        <f t="shared" si="0"/>
        <v>52</v>
      </c>
      <c r="E16">
        <v>148</v>
      </c>
      <c r="F16">
        <v>-178</v>
      </c>
      <c r="G16">
        <f t="shared" si="1"/>
        <v>-30</v>
      </c>
      <c r="H16">
        <v>1634</v>
      </c>
      <c r="I16">
        <v>-890</v>
      </c>
      <c r="J16">
        <f t="shared" si="2"/>
        <v>744</v>
      </c>
      <c r="K16">
        <v>1693</v>
      </c>
      <c r="L16">
        <v>-210</v>
      </c>
      <c r="M16">
        <f t="shared" si="3"/>
        <v>1483</v>
      </c>
      <c r="N16">
        <v>533</v>
      </c>
      <c r="O16">
        <v>-326</v>
      </c>
      <c r="P16">
        <f t="shared" si="4"/>
        <v>207</v>
      </c>
      <c r="Q16">
        <v>576</v>
      </c>
      <c r="R16">
        <v>101</v>
      </c>
      <c r="S16">
        <f t="shared" si="5"/>
        <v>677</v>
      </c>
      <c r="T16" t="e">
        <f>NA()</f>
        <v>#N/A</v>
      </c>
      <c r="U16" t="e">
        <f>NA()</f>
        <v>#N/A</v>
      </c>
      <c r="V16" s="3">
        <f>1629*0.8</f>
        <v>1303.2</v>
      </c>
      <c r="W16" s="3" t="e">
        <f>NA()</f>
        <v>#N/A</v>
      </c>
      <c r="X16" s="3" t="e">
        <f>NA()</f>
        <v>#N/A</v>
      </c>
      <c r="Y16" s="3">
        <f>7944*0.8</f>
        <v>6355.2000000000007</v>
      </c>
    </row>
    <row r="18" spans="1:1" x14ac:dyDescent="0.3">
      <c r="A18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Katie Maddick (26313331)</cp:lastModifiedBy>
  <cp:revision/>
  <dcterms:created xsi:type="dcterms:W3CDTF">2006-09-16T00:00:00Z</dcterms:created>
  <dcterms:modified xsi:type="dcterms:W3CDTF">2025-02-14T11:08:45Z</dcterms:modified>
  <cp:category/>
  <cp:contentStatus/>
</cp:coreProperties>
</file>