
<file path=[Content_Types].xml><?xml version="1.0" encoding="utf-8"?>
<Types xmlns="http://schemas.openxmlformats.org/package/2006/content-types">
  <Default Extension="emf" ContentType="image/x-emf"/>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D:\Python\JupyterNotebooks\BABI_2020\Tilasto\Analyysi\Tenttiin\"/>
    </mc:Choice>
  </mc:AlternateContent>
  <xr:revisionPtr revIDLastSave="0" documentId="13_ncr:1_{38995EB8-6196-4150-9F30-82075D8151A8}" xr6:coauthVersionLast="46" xr6:coauthVersionMax="46" xr10:uidLastSave="{00000000-0000-0000-0000-000000000000}"/>
  <bookViews>
    <workbookView xWindow="-120" yWindow="-120" windowWidth="38640" windowHeight="21240" xr2:uid="{00000000-000D-0000-FFFF-FFFF00000000}"/>
  </bookViews>
  <sheets>
    <sheet name="AutoMPG" sheetId="1" r:id="rId1"/>
    <sheet name="Series plots" sheetId="3" r:id="rId2"/>
    <sheet name="MPG plots" sheetId="60" r:id="rId3"/>
    <sheet name="GP100M plots" sheetId="21" r:id="rId4"/>
    <sheet name="Model 1" sheetId="31" r:id="rId5"/>
    <sheet name="Model 2" sheetId="40" r:id="rId6"/>
    <sheet name="Model 3" sheetId="47" r:id="rId7"/>
    <sheet name="Model 4" sheetId="54" r:id="rId8"/>
    <sheet name="Model 5" sheetId="62" r:id="rId9"/>
    <sheet name="Model.5.R" sheetId="63" r:id="rId10"/>
    <sheet name="Model Summaries" sheetId="38" r:id="rId11"/>
    <sheet name="Sources" sheetId="2" r:id="rId12"/>
  </sheets>
  <definedNames>
    <definedName name="___autoF" localSheetId="4" hidden="1">0</definedName>
    <definedName name="___autoF" localSheetId="5" hidden="1">0</definedName>
    <definedName name="___autoF" localSheetId="6" hidden="1">0</definedName>
    <definedName name="___autoF" localSheetId="7" hidden="1">0</definedName>
    <definedName name="___autoF" localSheetId="8" hidden="1">1</definedName>
    <definedName name="___gFirst" localSheetId="3" hidden="1">GallonsPer100Miles</definedName>
    <definedName name="___gFirst" localSheetId="2" hidden="1">MPG</definedName>
    <definedName name="___gFirst" localSheetId="1" hidden="1">MPG</definedName>
    <definedName name="___gSet" localSheetId="3" hidden="1">1210</definedName>
    <definedName name="___gSet" localSheetId="2" hidden="1">1210</definedName>
    <definedName name="___gSet" localSheetId="1" hidden="1">10000</definedName>
    <definedName name="___rsumm___GallonsPer100Miles" localSheetId="10" hidden="1">'Model Summaries'!$A$3</definedName>
    <definedName name="___rsumm___GallonsPer100MilesTo1981" localSheetId="10" hidden="1">'Model Summaries'!$A$32</definedName>
    <definedName name="__nSelect_" hidden="1">0</definedName>
    <definedName name="ActiveRegModel" hidden="1">"Model 5"</definedName>
    <definedName name="Cylinders">AutoMPG!$D$2:$D$393</definedName>
    <definedName name="Displacement100ci">AutoMPG!$E$2:$E$393</definedName>
    <definedName name="FirstForecastRow" localSheetId="4" hidden="1">-1</definedName>
    <definedName name="FirstForecastRow" localSheetId="5" hidden="1">-1</definedName>
    <definedName name="FirstForecastRow" localSheetId="6" hidden="1">-1</definedName>
    <definedName name="FirstForecastRow" localSheetId="7" hidden="1">-1</definedName>
    <definedName name="FirstForecastRow" localSheetId="8" hidden="1">32</definedName>
    <definedName name="GallonsPer100Miles">AutoMPG!$A$2:$A$393</definedName>
    <definedName name="GallonsPer100MilesTo1981">AutoMPG!$B$2:$B$393</definedName>
    <definedName name="Horsepower100">AutoMPG!$F$2:$F$393</definedName>
    <definedName name="LastAnalysisModel" hidden="1">"MPG plots"</definedName>
    <definedName name="MPG">AutoMPG!$C$2:$C$393</definedName>
    <definedName name="Name">AutoMPG!$O$2:$O$393</definedName>
    <definedName name="nDataAnalysis" hidden="1">4</definedName>
    <definedName name="nRegMod" hidden="1">5</definedName>
    <definedName name="OKtoForecast" hidden="1">1</definedName>
    <definedName name="Origin">AutoMPG!$K$2:$K$393</definedName>
    <definedName name="Origin.Eq.1">AutoMPG!$L$2:$L$393</definedName>
    <definedName name="Origin.Eq.2">AutoMPG!$M$2:$M$393</definedName>
    <definedName name="Origin.Eq.3">AutoMPG!$N$2:$N$393</definedName>
    <definedName name="Seconds0to60">AutoMPG!$H$2:$H$393</definedName>
    <definedName name="Weight1000lb">AutoMPG!$G$2:$G$393</definedName>
    <definedName name="Year">AutoMPG!$I$2:$I$393</definedName>
    <definedName name="Year70To81">AutoMPG!$J$2:$J$393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 i="62" l="1"/>
  <c r="AA2" i="62"/>
  <c r="H31" i="62"/>
  <c r="G31" i="62"/>
  <c r="E31" i="62"/>
  <c r="D31" i="62"/>
  <c r="B10" i="62"/>
  <c r="D22" i="62"/>
  <c r="D10" i="62" s="1"/>
  <c r="C21" i="62"/>
  <c r="D21" i="62" s="1"/>
  <c r="E21" i="62" s="1"/>
  <c r="F21" i="62" s="1"/>
  <c r="B23" i="62"/>
  <c r="E10" i="62" s="1"/>
  <c r="I17" i="62" s="1"/>
  <c r="D15" i="62"/>
  <c r="E15" i="62" s="1"/>
  <c r="D16" i="62"/>
  <c r="E16" i="62"/>
  <c r="D17" i="62"/>
  <c r="E17" i="62"/>
  <c r="D14" i="62"/>
  <c r="E14" i="62" s="1"/>
  <c r="G13" i="62"/>
  <c r="F13" i="62"/>
  <c r="H10" i="62"/>
  <c r="CG61" i="62" s="1"/>
  <c r="H9" i="62"/>
  <c r="G16" i="62" l="1"/>
  <c r="D52" i="62"/>
  <c r="D38" i="62"/>
  <c r="G52" i="62"/>
  <c r="E35" i="62"/>
  <c r="H35" i="62"/>
  <c r="D50" i="62"/>
  <c r="H37" i="62"/>
  <c r="D40" i="62"/>
  <c r="G54" i="62"/>
  <c r="E33" i="62"/>
  <c r="H47" i="62"/>
  <c r="G42" i="62"/>
  <c r="CG56" i="62"/>
  <c r="G40" i="62"/>
  <c r="CG54" i="62"/>
  <c r="CG42" i="62"/>
  <c r="E57" i="62"/>
  <c r="CG44" i="62"/>
  <c r="E59" i="62"/>
  <c r="E45" i="62"/>
  <c r="H59" i="62"/>
  <c r="H61" i="62"/>
  <c r="CG32" i="62"/>
  <c r="E47" i="62"/>
  <c r="H49" i="62"/>
  <c r="CG35" i="62"/>
  <c r="H40" i="62"/>
  <c r="G45" i="62"/>
  <c r="H52" i="62"/>
  <c r="CG59" i="62"/>
  <c r="H33" i="62"/>
  <c r="D36" i="62"/>
  <c r="G38" i="62"/>
  <c r="CG40" i="62"/>
  <c r="E43" i="62"/>
  <c r="H45" i="62"/>
  <c r="D48" i="62"/>
  <c r="G50" i="62"/>
  <c r="CG52" i="62"/>
  <c r="E55" i="62"/>
  <c r="H57" i="62"/>
  <c r="D60" i="62"/>
  <c r="D34" i="62"/>
  <c r="G36" i="62"/>
  <c r="CG38" i="62"/>
  <c r="E41" i="62"/>
  <c r="H43" i="62"/>
  <c r="D46" i="62"/>
  <c r="G48" i="62"/>
  <c r="CG50" i="62"/>
  <c r="E53" i="62"/>
  <c r="H55" i="62"/>
  <c r="D58" i="62"/>
  <c r="G60" i="62"/>
  <c r="E50" i="62"/>
  <c r="E34" i="62"/>
  <c r="H36" i="62"/>
  <c r="D39" i="62"/>
  <c r="G41" i="62"/>
  <c r="CG43" i="62"/>
  <c r="E46" i="62"/>
  <c r="H48" i="62"/>
  <c r="D51" i="62"/>
  <c r="G53" i="62"/>
  <c r="CG55" i="62"/>
  <c r="E58" i="62"/>
  <c r="H60" i="62"/>
  <c r="G33" i="62"/>
  <c r="E38" i="62"/>
  <c r="D43" i="62"/>
  <c r="CG47" i="62"/>
  <c r="D55" i="62"/>
  <c r="G57" i="62"/>
  <c r="F14" i="62"/>
  <c r="G15" i="62"/>
  <c r="G14" i="62"/>
  <c r="F15" i="62"/>
  <c r="CG33" i="62"/>
  <c r="CG36" i="62"/>
  <c r="G32" i="62"/>
  <c r="CG34" i="62"/>
  <c r="E37" i="62"/>
  <c r="H39" i="62"/>
  <c r="D42" i="62"/>
  <c r="G44" i="62"/>
  <c r="CG46" i="62"/>
  <c r="E49" i="62"/>
  <c r="H51" i="62"/>
  <c r="D54" i="62"/>
  <c r="G56" i="62"/>
  <c r="CG58" i="62"/>
  <c r="E61" i="62"/>
  <c r="E36" i="62"/>
  <c r="H38" i="62"/>
  <c r="D41" i="62"/>
  <c r="G43" i="62"/>
  <c r="CG45" i="62"/>
  <c r="E48" i="62"/>
  <c r="H50" i="62"/>
  <c r="D53" i="62"/>
  <c r="G55" i="62"/>
  <c r="CG57" i="62"/>
  <c r="E60" i="62"/>
  <c r="G17" i="62"/>
  <c r="D32" i="62"/>
  <c r="G34" i="62"/>
  <c r="E39" i="62"/>
  <c r="H41" i="62"/>
  <c r="D44" i="62"/>
  <c r="G46" i="62"/>
  <c r="CG48" i="62"/>
  <c r="E51" i="62"/>
  <c r="H53" i="62"/>
  <c r="D56" i="62"/>
  <c r="G58" i="62"/>
  <c r="CG60" i="62"/>
  <c r="F17" i="62"/>
  <c r="E32" i="62"/>
  <c r="H34" i="62"/>
  <c r="D37" i="62"/>
  <c r="G39" i="62"/>
  <c r="CG41" i="62"/>
  <c r="E44" i="62"/>
  <c r="H46" i="62"/>
  <c r="D49" i="62"/>
  <c r="G51" i="62"/>
  <c r="CG53" i="62"/>
  <c r="E56" i="62"/>
  <c r="H58" i="62"/>
  <c r="D61" i="62"/>
  <c r="H32" i="62"/>
  <c r="D35" i="62"/>
  <c r="G37" i="62"/>
  <c r="CG39" i="62"/>
  <c r="E42" i="62"/>
  <c r="H44" i="62"/>
  <c r="D47" i="62"/>
  <c r="G49" i="62"/>
  <c r="CG51" i="62"/>
  <c r="E54" i="62"/>
  <c r="H56" i="62"/>
  <c r="D59" i="62"/>
  <c r="G61" i="62"/>
  <c r="F16" i="62"/>
  <c r="D33" i="62"/>
  <c r="G35" i="62"/>
  <c r="CG37" i="62"/>
  <c r="E40" i="62"/>
  <c r="H42" i="62"/>
  <c r="D45" i="62"/>
  <c r="G47" i="62"/>
  <c r="CG49" i="62"/>
  <c r="E52" i="62"/>
  <c r="H54" i="62"/>
  <c r="D57" i="62"/>
  <c r="G59" i="62"/>
  <c r="I15" i="62"/>
  <c r="I16" i="62"/>
  <c r="C10" i="62"/>
  <c r="E30" i="31"/>
  <c r="E29" i="31"/>
  <c r="E28" i="31"/>
  <c r="E27" i="31"/>
  <c r="E26" i="31"/>
  <c r="G25" i="31"/>
  <c r="F25" i="31"/>
  <c r="B10" i="31"/>
  <c r="D20" i="31"/>
  <c r="D10" i="31" s="1"/>
  <c r="C19" i="31"/>
  <c r="D19" i="31" s="1"/>
  <c r="B21" i="31"/>
  <c r="E10" i="31" s="1"/>
  <c r="I15" i="31" s="1"/>
  <c r="D15" i="31"/>
  <c r="E15" i="31" s="1"/>
  <c r="D14" i="31"/>
  <c r="E14" i="31" s="1"/>
  <c r="G13" i="31"/>
  <c r="F13" i="31"/>
  <c r="H10" i="31"/>
  <c r="F15" i="31" s="1"/>
  <c r="H9" i="31"/>
  <c r="E19" i="31" l="1"/>
  <c r="F19" i="31" s="1"/>
  <c r="C10" i="31"/>
  <c r="C26" i="31"/>
  <c r="D26" i="31" s="1"/>
  <c r="C28" i="31"/>
  <c r="D28" i="31" s="1"/>
  <c r="C30" i="31"/>
  <c r="D30" i="31" s="1"/>
  <c r="C27" i="31"/>
  <c r="D27" i="31" s="1"/>
  <c r="C29" i="31"/>
  <c r="D29" i="31" s="1"/>
  <c r="G29" i="31" s="1"/>
  <c r="F14" i="31"/>
  <c r="G14" i="31"/>
  <c r="G15" i="31"/>
  <c r="G26" i="31" l="1"/>
  <c r="F26" i="31"/>
  <c r="G27" i="31"/>
  <c r="F27" i="31"/>
  <c r="G30" i="31"/>
  <c r="F30" i="31"/>
  <c r="F28" i="31"/>
  <c r="G28" i="31"/>
  <c r="F29"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FacDS - Bob Nau</author>
  </authors>
  <commentList>
    <comment ref="A1" authorId="0" shapeId="0" xr:uid="{00000000-0006-0000-0400-000001000000}">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00000000-0006-0000-0400-000002000000}">
      <text>
        <r>
          <rPr>
            <sz val="9"/>
            <color indexed="81"/>
            <rFont val="Tahoma"/>
            <family val="2"/>
          </rPr>
          <t>Model 1 (#vars=1, n=392, AdjRsq=0.783)
Dependent variable = GallonsPer100Miles 
Run time = 12/14/2018 1:39:43 PM
File name = AutoMPGstats3.xlsx
Computer name = FACDS414
Program file name = RegressItPC
Version number = 2018.12.07
Execution time = 00h:00m:02s</t>
        </r>
      </text>
    </comment>
    <comment ref="B9" authorId="0" shapeId="0" xr:uid="{00000000-0006-0000-0400-000003000000}">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00000000-0006-0000-0400-000004000000}">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00000000-0006-0000-0400-000005000000}">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00000000-0006-0000-0400-000006000000}">
      <text>
        <r>
          <rPr>
            <sz val="9"/>
            <color indexed="81"/>
            <rFont val="Tahoma"/>
            <family val="2"/>
          </rPr>
          <t>This is the standard deviation of the dependent variable, which would
be the standard error of the regression in a constant-only model.</t>
        </r>
      </text>
    </comment>
    <comment ref="F9" authorId="0" shapeId="0" xr:uid="{00000000-0006-0000-0400-000007000000}">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00000000-0006-0000-0400-000008000000}">
      <text>
        <r>
          <rPr>
            <sz val="9"/>
            <color indexed="81"/>
            <rFont val="Tahoma"/>
            <family val="2"/>
          </rPr>
          <t>The number of missing values is the number of rows in which any of
the variables included in the model are missing or have non-numeric
values.</t>
        </r>
      </text>
    </comment>
    <comment ref="H9" authorId="0" shapeId="0" xr:uid="{00000000-0006-0000-0400-000009000000}">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00000000-0006-0000-0400-00000A000000}">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00000000-0006-0000-0400-00000B00000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00000000-0006-0000-0400-00000C00000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00000000-0006-0000-0400-00000D000000}">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00000000-0006-0000-0400-00000E000000}">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00000000-0006-0000-0400-00000F000000}">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00000000-0006-0000-0400-000010000000}">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00000000-0006-0000-0400-000011000000}">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00000000-0006-0000-0400-000012000000}">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00000000-0006-0000-0400-000013000000}">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00000000-0006-0000-0400-000014000000}">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17" authorId="0" shapeId="0" xr:uid="{00000000-0006-0000-0400-00001500000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18" authorId="0" shapeId="0" xr:uid="{00000000-0006-0000-0400-00001600000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18" authorId="0" shapeId="0" xr:uid="{00000000-0006-0000-0400-000017000000}">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A23" authorId="0" shapeId="0" xr:uid="{00000000-0006-0000-0400-000018000000}">
      <text>
        <r>
          <rPr>
            <sz val="9"/>
            <color indexed="81"/>
            <rFont val="Tahoma"/>
            <family val="2"/>
          </rPr>
          <t>The line fit plot for a simple (1-variable) regression model gives
the best visual summary of the model's properties (namely, a straight
line fitted to a scatterplot of the dependent variable versus the independent
variable) and it includes confidence bands for predictions.  If the
editable-chart option has been chosen, the confidence bands adjust
interactively when the confidence level is increased or decreased via
the buttons on the ribbon.   The table of values that are used to plot
the regression line and confidence bands is located behind the chart.
 If you drag the chart to the right, you can view the numbers as well
as the underlying formulas.  The values of the independent variable
in the first column can also be changed.</t>
        </r>
      </text>
    </comment>
    <comment ref="A24" authorId="0" shapeId="0" xr:uid="{00000000-0006-0000-0400-000019000000}">
      <text>
        <r>
          <rPr>
            <sz val="9"/>
            <color indexed="81"/>
            <rFont val="Tahoma"/>
            <family val="2"/>
          </rPr>
          <t>The line fit plot for a simple (1-variable) regression model gives
the best visual summary of the model's properties (namely, a straight
line fitted to a scatterplot of the dependent variable versus the independent
variable) and it includes confidence bands for predictions.  If the
editable-chart option has been chosen, the confidence bands adjust
interactively when the confidence level is increased or decreased via
the buttons on the ribbon.   The table of values that are used to plot
the regression line and confidence bands is located behind the chart.
 If you drag the chart to the right, you can view the numbers as well
as the underlying formulas.  The values of the independent variable
in the first column can also be changed.</t>
        </r>
      </text>
    </comment>
    <comment ref="B46" authorId="0" shapeId="0" xr:uid="{00000000-0006-0000-0400-00001A000000}">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46" authorId="0" shapeId="0" xr:uid="{00000000-0006-0000-0400-00001B000000}">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46" authorId="0" shapeId="0" xr:uid="{00000000-0006-0000-0400-00001C000000}">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46" authorId="0" shapeId="0" xr:uid="{00000000-0006-0000-0400-00001D000000}">
      <text>
        <r>
          <rPr>
            <sz val="9"/>
            <color indexed="81"/>
            <rFont val="Tahoma"/>
            <family val="2"/>
          </rPr>
          <t>Mean Absolute Percentage Error is the average of the absolute values
of the errors expressed in percentage terms.   It is defined only in
the case where the dependent variable is strictly positive.</t>
        </r>
      </text>
    </comment>
    <comment ref="H46" authorId="0" shapeId="0" xr:uid="{00000000-0006-0000-0400-00001E000000}">
      <text>
        <r>
          <rPr>
            <sz val="9"/>
            <color indexed="81"/>
            <rFont val="Tahoma"/>
            <family val="2"/>
          </rPr>
          <t>The adjusted Anderson-Darling (A-D*) statistic provides a test of the
assumption that the errors of the model are normally distributed, which
is the basis of formulas for calculating P-values and confidence intervals.
 It is a weighted measure of the difference between the actual and
theoretical cumulative distribution functions, with relatively more
weight placed on the tails of the distribution, and it works well for
small sample sizes.  The Jarque-Bera statistic is better for large
samples for computational efficiency.  Here the A-D* stat is used for
sample sizes less than 2000 and the Jarque-Bera stat otherwise.
The cell below shows the approximate P-value for judging the significance
of non-normality of the errors, as determined from the A-D*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well-calibrated confidence intervals around forecasts and in
hypothesis testing with very small samples.
The A-D*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47" authorId="0" shapeId="0" xr:uid="{00000000-0006-0000-0400-00001F000000}">
      <text>
        <r>
          <rPr>
            <sz val="9"/>
            <color indexed="81"/>
            <rFont val="Tahoma"/>
            <family val="2"/>
          </rPr>
          <t>Adjusted Anderson-Darling statistic = 1.76 (P=0.000)
The critical value is 0.752 [1.035, 1.443] for non-normality
that is significant at the 0.05 [0.01, 0.001] level.
Jarque-Bera statistic = 82.42 (P=0.000)
The critical value is 5.991 [9.210, 13.816] for non-normality
that is significant at the 0.05 [0.01, 0.001] level,
 based on a Chi-square distribution with 2 degrees of freedom.</t>
        </r>
      </text>
    </comment>
    <comment ref="A50" authorId="0" shapeId="0" xr:uid="{00000000-0006-0000-0400-00002000000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51" authorId="0" shapeId="0" xr:uid="{00000000-0006-0000-0400-00002100000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72" authorId="0" shapeId="0" xr:uid="{00000000-0006-0000-0400-00002200000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73" authorId="0" shapeId="0" xr:uid="{00000000-0006-0000-0400-00002300000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94" authorId="0" shapeId="0" xr:uid="{00000000-0006-0000-0400-00002400000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95" authorId="0" shapeId="0" xr:uid="{00000000-0006-0000-0400-00002500000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16" authorId="0" shapeId="0" xr:uid="{00000000-0006-0000-0400-00002600000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17" authorId="0" shapeId="0" xr:uid="{00000000-0006-0000-0400-00002700000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38" authorId="0" shapeId="0" xr:uid="{00000000-0006-0000-0400-00002800000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39" authorId="0" shapeId="0" xr:uid="{00000000-0006-0000-0400-00002900000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FacDS - Bob Nau</author>
  </authors>
  <commentList>
    <comment ref="A1" authorId="0" shapeId="0" xr:uid="{00000000-0006-0000-0500-000001000000}">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00000000-0006-0000-0500-000002000000}">
      <text>
        <r>
          <rPr>
            <sz val="9"/>
            <color indexed="81"/>
            <rFont val="Tahoma"/>
            <family val="2"/>
          </rPr>
          <t>Model 2 (#vars=8, n=392, AdjRsq=0.884)
Dependent variable = GallonsPer100Miles 
Run time = 12/14/2018 1:42:47 PM
File name = AutoMPGmodel1.xlsx
Computer name = FACDS414
Program file name = RegressItPC
Version number = 2018.12.07
Execution time = 00h:00m:06s</t>
        </r>
      </text>
    </comment>
    <comment ref="B9" authorId="0" shapeId="0" xr:uid="{00000000-0006-0000-0500-000003000000}">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00000000-0006-0000-0500-000004000000}">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00000000-0006-0000-0500-000005000000}">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00000000-0006-0000-0500-000006000000}">
      <text>
        <r>
          <rPr>
            <sz val="9"/>
            <color indexed="81"/>
            <rFont val="Tahoma"/>
            <family val="2"/>
          </rPr>
          <t>This is the standard deviation of the dependent variable, which would
be the standard error of the regression in a constant-only model.</t>
        </r>
      </text>
    </comment>
    <comment ref="F9" authorId="0" shapeId="0" xr:uid="{00000000-0006-0000-0500-000007000000}">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00000000-0006-0000-0500-000008000000}">
      <text>
        <r>
          <rPr>
            <sz val="9"/>
            <color indexed="81"/>
            <rFont val="Tahoma"/>
            <family val="2"/>
          </rPr>
          <t>The number of missing values is the number of rows in which any of
the variables included in the model are missing or have non-numeric
values.</t>
        </r>
      </text>
    </comment>
    <comment ref="H9" authorId="0" shapeId="0" xr:uid="{00000000-0006-0000-0500-000009000000}">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00000000-0006-0000-0500-00000A000000}">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00000000-0006-0000-0500-00000B00000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00000000-0006-0000-0500-00000C00000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00000000-0006-0000-0500-00000D000000}">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00000000-0006-0000-0500-00000E000000}">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00000000-0006-0000-0500-00000F000000}">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00000000-0006-0000-0500-000010000000}">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00000000-0006-0000-0500-000011000000}">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00000000-0006-0000-0500-000012000000}">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00000000-0006-0000-0500-000013000000}">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00000000-0006-0000-0500-000014000000}">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24" authorId="0" shapeId="0" xr:uid="{00000000-0006-0000-0500-00001500000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25" authorId="0" shapeId="0" xr:uid="{00000000-0006-0000-0500-00001600000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25" authorId="0" shapeId="0" xr:uid="{00000000-0006-0000-0500-000017000000}">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31" authorId="0" shapeId="0" xr:uid="{00000000-0006-0000-0500-000018000000}">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31" authorId="0" shapeId="0" xr:uid="{00000000-0006-0000-0500-000019000000}">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31" authorId="0" shapeId="0" xr:uid="{00000000-0006-0000-0500-00001A000000}">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31" authorId="0" shapeId="0" xr:uid="{00000000-0006-0000-0500-00001B000000}">
      <text>
        <r>
          <rPr>
            <sz val="9"/>
            <color indexed="81"/>
            <rFont val="Tahoma"/>
            <family val="2"/>
          </rPr>
          <t>Mean Absolute Percentage Error is the average of the absolute values
of the errors expressed in percentage terms.   It is defined only in
the case where the dependent variable is strictly positive.</t>
        </r>
      </text>
    </comment>
    <comment ref="H31" authorId="0" shapeId="0" xr:uid="{00000000-0006-0000-0500-00001C000000}">
      <text>
        <r>
          <rPr>
            <sz val="9"/>
            <color indexed="81"/>
            <rFont val="Tahoma"/>
            <family val="2"/>
          </rPr>
          <t>The adjusted Anderson-Darling (A-D*) statistic provides a test of the
assumption that the errors of the model are normally distributed, which
is the basis of formulas for calculating P-values and confidence intervals.
 It is a weighted measure of the difference between the actual and
theoretical cumulative distribution functions, with relatively more
weight placed on the tails of the distribution, and it works well for
small sample sizes.  The Jarque-Bera statistic is better for large
samples for computational efficiency.  Here the A-D* stat is used for
sample sizes less than 2000 and the Jarque-Bera stat otherwise.
The cell below shows the approximate P-value for judging the significance
of non-normality of the errors, as determined from the A-D*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well-calibrated confidence intervals around forecasts and in
hypothesis testing with very small samples.
The A-D*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32" authorId="0" shapeId="0" xr:uid="{00000000-0006-0000-0500-00001D000000}">
      <text>
        <r>
          <rPr>
            <sz val="9"/>
            <color indexed="81"/>
            <rFont val="Tahoma"/>
            <family val="2"/>
          </rPr>
          <t>Adjusted Anderson-Darling statistic = 2.41 (P=0.000)
The critical value is 0.752 [1.035, 1.443] for non-normality
that is significant at the 0.05 [0.01, 0.001] level.
Jarque-Bera statistic = 105.65 (P=0.000)
The critical value is 5.991 [9.210, 13.816] for non-normality
that is significant at the 0.05 [0.01, 0.001] level,
 based on a Chi-square distribution with 2 degrees of freedom.</t>
        </r>
      </text>
    </comment>
    <comment ref="A35" authorId="0" shapeId="0" xr:uid="{00000000-0006-0000-0500-00001E00000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36" authorId="0" shapeId="0" xr:uid="{00000000-0006-0000-0500-00001F00000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57" authorId="0" shapeId="0" xr:uid="{00000000-0006-0000-0500-00002000000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58" authorId="0" shapeId="0" xr:uid="{00000000-0006-0000-0500-00002100000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79" authorId="0" shapeId="0" xr:uid="{00000000-0006-0000-0500-00002200000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80" authorId="0" shapeId="0" xr:uid="{00000000-0006-0000-0500-00002300000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01" authorId="0" shapeId="0" xr:uid="{00000000-0006-0000-0500-00002400000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02" authorId="0" shapeId="0" xr:uid="{00000000-0006-0000-0500-00002500000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23" authorId="0" shapeId="0" xr:uid="{00000000-0006-0000-0500-00002600000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24" authorId="0" shapeId="0" xr:uid="{00000000-0006-0000-0500-00002700000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FacDS - Bob Nau</author>
  </authors>
  <commentList>
    <comment ref="A1" authorId="0" shapeId="0" xr:uid="{00000000-0006-0000-0600-000001000000}">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00000000-0006-0000-0600-000002000000}">
      <text>
        <r>
          <rPr>
            <sz val="9"/>
            <color indexed="81"/>
            <rFont val="Tahoma"/>
            <family val="2"/>
          </rPr>
          <t>Model 3 (#vars=7, n=392, AdjRsq=0.883)
Dependent variable = GallonsPer100Miles 
Run time = 12/14/2018 1:43:49 PM
File name = AutoMPGmodel2.xlsx
Computer name = FACDS414
Program file name = RegressItPC
Version number = 2018.12.07
Execution time = 00h:00m:06s</t>
        </r>
      </text>
    </comment>
    <comment ref="B9" authorId="0" shapeId="0" xr:uid="{00000000-0006-0000-0600-000003000000}">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00000000-0006-0000-0600-000004000000}">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00000000-0006-0000-0600-000005000000}">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00000000-0006-0000-0600-000006000000}">
      <text>
        <r>
          <rPr>
            <sz val="9"/>
            <color indexed="81"/>
            <rFont val="Tahoma"/>
            <family val="2"/>
          </rPr>
          <t>This is the standard deviation of the dependent variable, which would
be the standard error of the regression in a constant-only model.</t>
        </r>
      </text>
    </comment>
    <comment ref="F9" authorId="0" shapeId="0" xr:uid="{00000000-0006-0000-0600-000007000000}">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00000000-0006-0000-0600-000008000000}">
      <text>
        <r>
          <rPr>
            <sz val="9"/>
            <color indexed="81"/>
            <rFont val="Tahoma"/>
            <family val="2"/>
          </rPr>
          <t>The number of missing values is the number of rows in which any of
the variables included in the model are missing or have non-numeric
values.</t>
        </r>
      </text>
    </comment>
    <comment ref="H9" authorId="0" shapeId="0" xr:uid="{00000000-0006-0000-0600-000009000000}">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00000000-0006-0000-0600-00000A000000}">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00000000-0006-0000-0600-00000B00000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00000000-0006-0000-0600-00000C00000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00000000-0006-0000-0600-00000D000000}">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00000000-0006-0000-0600-00000E000000}">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00000000-0006-0000-0600-00000F000000}">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00000000-0006-0000-0600-000010000000}">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00000000-0006-0000-0600-000011000000}">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00000000-0006-0000-0600-000012000000}">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00000000-0006-0000-0600-000013000000}">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00000000-0006-0000-0600-000014000000}">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23" authorId="0" shapeId="0" xr:uid="{00000000-0006-0000-0600-00001500000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24" authorId="0" shapeId="0" xr:uid="{00000000-0006-0000-0600-00001600000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24" authorId="0" shapeId="0" xr:uid="{00000000-0006-0000-0600-000017000000}">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30" authorId="0" shapeId="0" xr:uid="{00000000-0006-0000-0600-000018000000}">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30" authorId="0" shapeId="0" xr:uid="{00000000-0006-0000-0600-000019000000}">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30" authorId="0" shapeId="0" xr:uid="{00000000-0006-0000-0600-00001A000000}">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30" authorId="0" shapeId="0" xr:uid="{00000000-0006-0000-0600-00001B000000}">
      <text>
        <r>
          <rPr>
            <sz val="9"/>
            <color indexed="81"/>
            <rFont val="Tahoma"/>
            <family val="2"/>
          </rPr>
          <t>Mean Absolute Percentage Error is the average of the absolute values
of the errors expressed in percentage terms.   It is defined only in
the case where the dependent variable is strictly positive.</t>
        </r>
      </text>
    </comment>
    <comment ref="H30" authorId="0" shapeId="0" xr:uid="{00000000-0006-0000-0600-00001C000000}">
      <text>
        <r>
          <rPr>
            <sz val="9"/>
            <color indexed="81"/>
            <rFont val="Tahoma"/>
            <family val="2"/>
          </rPr>
          <t>The adjusted Anderson-Darling (A-D*) statistic provides a test of the
assumption that the errors of the model are normally distributed, which
is the basis of formulas for calculating P-values and confidence intervals.
 It is a weighted measure of the difference between the actual and
theoretical cumulative distribution functions, with relatively more
weight placed on the tails of the distribution, and it works well for
small sample sizes.  The Jarque-Bera statistic is better for large
samples for computational efficiency.  Here the A-D* stat is used for
sample sizes less than 2000 and the Jarque-Bera stat otherwise.
The cell below shows the approximate P-value for judging the significance
of non-normality of the errors, as determined from the A-D*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well-calibrated confidence intervals around forecasts and in
hypothesis testing with very small samples.
The A-D*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31" authorId="0" shapeId="0" xr:uid="{00000000-0006-0000-0600-00001D000000}">
      <text>
        <r>
          <rPr>
            <sz val="9"/>
            <color indexed="81"/>
            <rFont val="Tahoma"/>
            <family val="2"/>
          </rPr>
          <t>Adjusted Anderson-Darling statistic = 3.03 (P=0.000)
The critical value is 0.752 [1.035, 1.443] for non-normality
that is significant at the 0.05 [0.01, 0.001] level.
Jarque-Bera statistic = 128.46 (P=0.000)
The critical value is 5.991 [9.210, 13.816] for non-normality
that is significant at the 0.05 [0.01, 0.001] level,
 based on a Chi-square distribution with 2 degrees of freedom.</t>
        </r>
      </text>
    </comment>
    <comment ref="A34" authorId="0" shapeId="0" xr:uid="{00000000-0006-0000-0600-00001E00000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35" authorId="0" shapeId="0" xr:uid="{00000000-0006-0000-0600-00001F00000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56" authorId="0" shapeId="0" xr:uid="{00000000-0006-0000-0600-00002000000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57" authorId="0" shapeId="0" xr:uid="{00000000-0006-0000-0600-00002100000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78" authorId="0" shapeId="0" xr:uid="{00000000-0006-0000-0600-00002200000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79" authorId="0" shapeId="0" xr:uid="{00000000-0006-0000-0600-00002300000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00" authorId="0" shapeId="0" xr:uid="{00000000-0006-0000-0600-00002400000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01" authorId="0" shapeId="0" xr:uid="{00000000-0006-0000-0600-00002500000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22" authorId="0" shapeId="0" xr:uid="{00000000-0006-0000-0600-00002600000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23" authorId="0" shapeId="0" xr:uid="{00000000-0006-0000-0600-00002700000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FacDS - Bob Nau</author>
  </authors>
  <commentList>
    <comment ref="A1" authorId="0" shapeId="0" xr:uid="{00000000-0006-0000-0700-000001000000}">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00000000-0006-0000-0700-000002000000}">
      <text>
        <r>
          <rPr>
            <sz val="9"/>
            <color indexed="81"/>
            <rFont val="Tahoma"/>
            <family val="2"/>
          </rPr>
          <t>Model 4 (#vars=3, n=392, AdjRsq=0.88)
Dependent variable = GallonsPer100Miles 
Run time = 12/14/2018 1:45:20 PM
File name = AutoMPGmodel3.xlsx
Computer name = FACDS414
Program file name = RegressItPC
Version number = 2018.12.07
Execution time = 00h:00m:06s</t>
        </r>
      </text>
    </comment>
    <comment ref="B9" authorId="0" shapeId="0" xr:uid="{00000000-0006-0000-0700-000003000000}">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00000000-0006-0000-0700-000004000000}">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00000000-0006-0000-0700-000005000000}">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00000000-0006-0000-0700-000006000000}">
      <text>
        <r>
          <rPr>
            <sz val="9"/>
            <color indexed="81"/>
            <rFont val="Tahoma"/>
            <family val="2"/>
          </rPr>
          <t>This is the standard deviation of the dependent variable, which would
be the standard error of the regression in a constant-only model.</t>
        </r>
      </text>
    </comment>
    <comment ref="F9" authorId="0" shapeId="0" xr:uid="{00000000-0006-0000-0700-000007000000}">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00000000-0006-0000-0700-000008000000}">
      <text>
        <r>
          <rPr>
            <sz val="9"/>
            <color indexed="81"/>
            <rFont val="Tahoma"/>
            <family val="2"/>
          </rPr>
          <t>The number of missing values is the number of rows in which any of
the variables included in the model are missing or have non-numeric
values.</t>
        </r>
      </text>
    </comment>
    <comment ref="H9" authorId="0" shapeId="0" xr:uid="{00000000-0006-0000-0700-000009000000}">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00000000-0006-0000-0700-00000A000000}">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00000000-0006-0000-0700-00000B00000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00000000-0006-0000-0700-00000C00000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00000000-0006-0000-0700-00000D000000}">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00000000-0006-0000-0700-00000E000000}">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00000000-0006-0000-0700-00000F000000}">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00000000-0006-0000-0700-000010000000}">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00000000-0006-0000-0700-000011000000}">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00000000-0006-0000-0700-000012000000}">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00000000-0006-0000-0700-000013000000}">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00000000-0006-0000-0700-000014000000}">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19" authorId="0" shapeId="0" xr:uid="{00000000-0006-0000-0700-00001500000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20" authorId="0" shapeId="0" xr:uid="{00000000-0006-0000-0700-00001600000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20" authorId="0" shapeId="0" xr:uid="{00000000-0006-0000-0700-000017000000}">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26" authorId="0" shapeId="0" xr:uid="{00000000-0006-0000-0700-000018000000}">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26" authorId="0" shapeId="0" xr:uid="{00000000-0006-0000-0700-000019000000}">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26" authorId="0" shapeId="0" xr:uid="{00000000-0006-0000-0700-00001A000000}">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26" authorId="0" shapeId="0" xr:uid="{00000000-0006-0000-0700-00001B000000}">
      <text>
        <r>
          <rPr>
            <sz val="9"/>
            <color indexed="81"/>
            <rFont val="Tahoma"/>
            <family val="2"/>
          </rPr>
          <t>Mean Absolute Percentage Error is the average of the absolute values
of the errors expressed in percentage terms.   It is defined only in
the case where the dependent variable is strictly positive.</t>
        </r>
      </text>
    </comment>
    <comment ref="H26" authorId="0" shapeId="0" xr:uid="{00000000-0006-0000-0700-00001C000000}">
      <text>
        <r>
          <rPr>
            <sz val="9"/>
            <color indexed="81"/>
            <rFont val="Tahoma"/>
            <family val="2"/>
          </rPr>
          <t>The adjusted Anderson-Darling (A-D*) statistic provides a test of the
assumption that the errors of the model are normally distributed, which
is the basis of formulas for calculating P-values and confidence intervals.
 It is a weighted measure of the difference between the actual and
theoretical cumulative distribution functions, with relatively more
weight placed on the tails of the distribution, and it works well for
small sample sizes.  The Jarque-Bera statistic is better for large
samples for computational efficiency.  Here the A-D* stat is used for
sample sizes less than 2000 and the Jarque-Bera stat otherwise.
The cell below shows the approximate P-value for judging the significance
of non-normality of the errors, as determined from the A-D*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well-calibrated confidence intervals around forecasts and in
hypothesis testing with very small samples.
The A-D*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27" authorId="0" shapeId="0" xr:uid="{00000000-0006-0000-0700-00001D000000}">
      <text>
        <r>
          <rPr>
            <sz val="9"/>
            <color indexed="81"/>
            <rFont val="Tahoma"/>
            <family val="2"/>
          </rPr>
          <t>Adjusted Anderson-Darling statistic = 3.27 (P=0.000)
The critical value is 0.752 [1.035, 1.443] for non-normality
that is significant at the 0.05 [0.01, 0.001] level.
Jarque-Bera statistic = 169.93 (P=0.000)
The critical value is 5.991 [9.210, 13.816] for non-normality
that is significant at the 0.05 [0.01, 0.001] level,
 based on a Chi-square distribution with 2 degrees of freedom.</t>
        </r>
      </text>
    </comment>
    <comment ref="A30" authorId="0" shapeId="0" xr:uid="{00000000-0006-0000-0700-00001E00000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31" authorId="0" shapeId="0" xr:uid="{00000000-0006-0000-0700-00001F00000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52" authorId="0" shapeId="0" xr:uid="{00000000-0006-0000-0700-00002000000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53" authorId="0" shapeId="0" xr:uid="{00000000-0006-0000-0700-00002100000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74" authorId="0" shapeId="0" xr:uid="{00000000-0006-0000-0700-00002200000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75" authorId="0" shapeId="0" xr:uid="{00000000-0006-0000-0700-00002300000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96" authorId="0" shapeId="0" xr:uid="{00000000-0006-0000-0700-00002400000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97" authorId="0" shapeId="0" xr:uid="{00000000-0006-0000-0700-00002500000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18" authorId="0" shapeId="0" xr:uid="{00000000-0006-0000-0700-00002600000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19" authorId="0" shapeId="0" xr:uid="{00000000-0006-0000-0700-00002700000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FacDS - Bob Nau</author>
  </authors>
  <commentList>
    <comment ref="A1" authorId="0" shapeId="0" xr:uid="{00000000-0006-0000-0800-000001000000}">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00000000-0006-0000-0800-000002000000}">
      <text>
        <r>
          <rPr>
            <sz val="9"/>
            <color indexed="81"/>
            <rFont val="Tahoma"/>
            <family val="2"/>
          </rPr>
          <t>Model 5 (#vars=3, n=362, AdjRsq=0.874)
Dependent variable = GallonsPer100MilesTo1981 
Run time = 12/14/2018 2:14:15 PM
File name = AutoMPGmodel7.xlsx
Computer name = FACDS414
Program file name = RegressItPC
Version number = 2018.12.07
Execution time = 00h:00m:02s</t>
        </r>
      </text>
    </comment>
    <comment ref="B9" authorId="0" shapeId="0" xr:uid="{00000000-0006-0000-0800-000003000000}">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00000000-0006-0000-0800-000004000000}">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00000000-0006-0000-0800-000005000000}">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00000000-0006-0000-0800-000006000000}">
      <text>
        <r>
          <rPr>
            <sz val="9"/>
            <color indexed="81"/>
            <rFont val="Tahoma"/>
            <family val="2"/>
          </rPr>
          <t>This is the standard deviation of the dependent variable, which would
be the standard error of the regression in a constant-only model.</t>
        </r>
      </text>
    </comment>
    <comment ref="F9" authorId="0" shapeId="0" xr:uid="{00000000-0006-0000-0800-000007000000}">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00000000-0006-0000-0800-000008000000}">
      <text>
        <r>
          <rPr>
            <sz val="9"/>
            <color indexed="81"/>
            <rFont val="Tahoma"/>
            <family val="2"/>
          </rPr>
          <t>The number of missing values is the number of rows in which any of
the variables included in the model are missing or have non-numeric
values.</t>
        </r>
      </text>
    </comment>
    <comment ref="H9" authorId="0" shapeId="0" xr:uid="{00000000-0006-0000-0800-000009000000}">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00000000-0006-0000-0800-00000A000000}">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00000000-0006-0000-0800-00000B00000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00000000-0006-0000-0800-00000C00000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00000000-0006-0000-0800-00000D000000}">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00000000-0006-0000-0800-00000E000000}">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00000000-0006-0000-0800-00000F000000}">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00000000-0006-0000-0800-000010000000}">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00000000-0006-0000-0800-000011000000}">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00000000-0006-0000-0800-000012000000}">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00000000-0006-0000-0800-000013000000}">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00000000-0006-0000-0800-000014000000}">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19" authorId="0" shapeId="0" xr:uid="{00000000-0006-0000-0800-00001500000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20" authorId="0" shapeId="0" xr:uid="{00000000-0006-0000-0800-00001600000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20" authorId="0" shapeId="0" xr:uid="{00000000-0006-0000-0800-000017000000}">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26" authorId="0" shapeId="0" xr:uid="{00000000-0006-0000-0800-000018000000}">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26" authorId="0" shapeId="0" xr:uid="{00000000-0006-0000-0800-000019000000}">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26" authorId="0" shapeId="0" xr:uid="{00000000-0006-0000-0800-00001A000000}">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26" authorId="0" shapeId="0" xr:uid="{00000000-0006-0000-0800-00001B000000}">
      <text>
        <r>
          <rPr>
            <sz val="9"/>
            <color indexed="81"/>
            <rFont val="Tahoma"/>
            <family val="2"/>
          </rPr>
          <t>Mean Absolute Percentage Error is the average of the absolute values
of the errors expressed in percentage terms.   It is defined only in
the case where the dependent variable is strictly positive.</t>
        </r>
      </text>
    </comment>
    <comment ref="H26" authorId="0" shapeId="0" xr:uid="{00000000-0006-0000-0800-00001C000000}">
      <text>
        <r>
          <rPr>
            <sz val="9"/>
            <color indexed="81"/>
            <rFont val="Tahoma"/>
            <family val="2"/>
          </rPr>
          <t>The adjusted Anderson-Darling (A-D*) statistic provides a test of the
assumption that the errors of the model are normally distributed, which
is the basis of formulas for calculating P-values and confidence intervals.
 It is a weighted measure of the difference between the actual and
theoretical cumulative distribution functions, with relatively more
weight placed on the tails of the distribution, and it works well for
small sample sizes.  The Jarque-Bera statistic is better for large
samples for computational efficiency.  Here the A-D* stat is used for
sample sizes less than 2000 and the Jarque-Bera stat otherwise.
The cell below shows the approximate P-value for judging the significance
of non-normality of the errors, as determined from the A-D*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well-calibrated confidence intervals around forecasts and in
hypothesis testing with very small samples.
The A-D*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27" authorId="0" shapeId="0" xr:uid="{00000000-0006-0000-0800-00001D000000}">
      <text>
        <r>
          <rPr>
            <sz val="9"/>
            <color indexed="81"/>
            <rFont val="Tahoma"/>
            <family val="2"/>
          </rPr>
          <t>Adjusted Anderson-Darling statistic = 2.89 (P=0.000)
The critical value is 0.752 [1.035, 1.443] for non-normality
that is significant at the 0.05 [0.01, 0.001] level.
Jarque-Bera statistic = 148.33 (P=0.000)
The critical value is 5.991 [9.210, 13.816] for non-normality
that is significant at the 0.05 [0.01, 0.001] level,
 based on a Chi-square distribution with 2 degrees of freedom.</t>
        </r>
      </text>
    </comment>
    <comment ref="A30" authorId="0" shapeId="0" xr:uid="{00000000-0006-0000-0800-00001E000000}">
      <text>
        <r>
          <rPr>
            <sz val="9"/>
            <color indexed="81"/>
            <rFont val="Tahoma"/>
            <family val="2"/>
          </rPr>
          <t>This table and chart show the forecasts that were generated for all
rows where the independent variables were present and the dependent
variable was missing, along with standard errors and confidence limits
for both means and forecasts.   The standard error of the mean for
a given forecast is the estimated standard deviation of the error in
its point value, i.e., the deviation between the forecast that was
actually made and the forecast that would have been made if the true
values of the coefficients were known.  It takes into account the standard
errors of the coefficient estimates and also the correlations among
them, as well as the value of the independent variables in that row
of the data set.  The confidence limits in the table and chart are
dynamic:  they respond to changes in the confidence label that are
made using the Conf+ and Conf- buttons on the ribbon.
Standard errors for means get *larger* as values of the independent
variables move farther away from their respective mean values, reflecting
the fact that uncertainty about the position of the true regression
line is larger when you are farther from the center of the data.  
Standard errors of means get *smaller* as the data set gets larger
(assuming that all the data is described by same model), because the
coefficient estimates become more accurate with more data.
The standard error of a forecast is the estimated standard deviation
of the forecast error, i.e., the deviation between the forecast and
the value that will be observed for the dependent variable.  Its value
depends on two sources of error:  the error in knowing the true value
of model's point forecast (whose estimated standard deviation is the
standard error of the mean) and the unexplained noise in the data (whose
estimated standard deviation is the standard error of the regression).
  These two components of error are assumed to be statistically independent,
and therefore the square of the standard error of the forecast is equal
to the sum of the squares of the standard error of the mean and the
standard error of the regression. 
Note that the standard error of the mean is not a constant (unless
the model has only a constant):  its value depends on the values of
the independent variables used in a given forecast, and it is larger
for forecasts that are made for more extreme scenarios.  As the sample
size gets larger, the standard errors of all forecasts converge to
the standard error of the regression, because the standard errors of
means converge to zero.  Thus, the standard error of the regression
is a lower bound on the standard error of any forecast.
The corresponding confidence intervals for means and forecasts are
calculated in the usual way:  they are equal to the point forecasts
plus or minus an appropriate number of standard errors, where that
number of standard errors is the critical value of the t distribution
for the given confidence level and number of degrees of freedom (sample
size minus number of model parameters), which is shown in cell H10
on this worksheet.  By the usual rule of thumb,  an appoximate 95%
confidence interval for a mean or forecast is the point forecast plus
or minus 2 times its standard error.</t>
        </r>
      </text>
    </comment>
    <comment ref="A31" authorId="0" shapeId="0" xr:uid="{00000000-0006-0000-0800-00001F000000}">
      <text>
        <r>
          <rPr>
            <sz val="9"/>
            <color indexed="81"/>
            <rFont val="Tahoma"/>
            <family val="2"/>
          </rPr>
          <t>This table and chart show the forecasts that were generated for all
rows where the independent variables were present and the dependent
variable was missing, along with standard errors and confidence limits
for both means and forecasts.   The standard error of the mean for
a given forecast is the estimated standard deviation of the error in
its point value, i.e., the deviation between the forecast that was
actually made and the forecast that would have been made if the true
values of the coefficients were known.  It takes into account the standard
errors of the coefficient estimates and also the correlations among
them, as well as the value of the independent variables in that row
of the data set.  The confidence limits in the table and chart are
dynamic:  they respond to changes in the confidence label that are
made using the Conf+ and Conf- buttons on the ribbon.
Standard errors for means get *larger* as values of the independent
variables move farther away from their respective mean values, reflecting
the fact that uncertainty about the position of the true regression
line is larger when you are farther from the center of the data.  
Standard errors of means get *smaller* as the data set gets larger
(assuming that all the data is described by same model), because the
coefficient estimates become more accurate with more data.
The standard error of a forecast is the estimated standard deviation
of the forecast error, i.e., the deviation between the forecast and
the value that will be observed for the dependent variable.  Its value
depends on two sources of error:  the error in knowing the true value
of model's point forecast (whose estimated standard deviation is the
standard error of the mean) and the unexplained noise in the data (whose
estimated standard deviation is the standard error of the regression).
  These two components of error are assumed to be statistically independent,
and therefore the square of the standard error of the forecast is equal
to the sum of the squares of the standard error of the mean and the
standard error of the regression. 
Note that the standard error of the mean is not a constant (unless
the model has only a constant):  its value depends on the values of
the independent variables used in a given forecast, and it is larger
for forecasts that are made for more extreme scenarios.  As the sample
size gets larger, the standard errors of all forecasts converge to
the standard error of the regression, because the standard errors of
means converge to zero.  Thus, the standard error of the regression
is a lower bound on the standard error of any forecast.
The corresponding confidence intervals for means and forecasts are
calculated in the usual way:  they are equal to the point forecasts
plus or minus an appropriate number of standard errors, where that
number of standard errors is the critical value of the t distribution
for the given confidence level and number of degrees of freedom (sample
size minus number of model parameters), which is shown in cell H10
on this worksheet.  By the usual rule of thumb,  an appoximate 95%
confidence interval for a mean or forecast is the point forecast plus
or minus 2 times its standard error.</t>
        </r>
      </text>
    </comment>
    <comment ref="A85" authorId="0" shapeId="0" xr:uid="{00000000-0006-0000-0800-00002000000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86" authorId="0" shapeId="0" xr:uid="{00000000-0006-0000-0800-00002100000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107" authorId="0" shapeId="0" xr:uid="{00000000-0006-0000-0800-00002200000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08" authorId="0" shapeId="0" xr:uid="{00000000-0006-0000-0800-00002300000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29" authorId="0" shapeId="0" xr:uid="{00000000-0006-0000-0800-00002400000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30" authorId="0" shapeId="0" xr:uid="{00000000-0006-0000-0800-00002500000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51" authorId="0" shapeId="0" xr:uid="{00000000-0006-0000-0800-00002600000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52" authorId="0" shapeId="0" xr:uid="{00000000-0006-0000-0800-00002700000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73" authorId="0" shapeId="0" xr:uid="{00000000-0006-0000-0800-00002800000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74" authorId="0" shapeId="0" xr:uid="{00000000-0006-0000-0800-00002900000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FacDS - Bob Nau</author>
  </authors>
  <commentList>
    <comment ref="B4" authorId="0" shapeId="0" xr:uid="{00000000-0006-0000-0A00-000001000000}">
      <text>
        <r>
          <rPr>
            <sz val="9"/>
            <color indexed="81"/>
            <rFont val="Tahoma"/>
            <family val="2"/>
          </rPr>
          <t>Model 1 (#vars=1, n=392, AdjRsq=0.783)
Dependent variable = GallonsPer100Miles 
Run time = 12/14/2018 1:39:43 PM
File name = AutoMPGstats3.xlsx
Computer name = FACDS414
Program file name = RegressItPC
Version number = 2018.12.07
Execution time = 00h:00m:02s</t>
        </r>
      </text>
    </comment>
    <comment ref="C4" authorId="0" shapeId="0" xr:uid="{00000000-0006-0000-0A00-000002000000}">
      <text>
        <r>
          <rPr>
            <sz val="9"/>
            <color indexed="81"/>
            <rFont val="Tahoma"/>
            <family val="2"/>
          </rPr>
          <t>Model 2 (#vars=8, n=392, AdjRsq=0.884)
Dependent variable = GallonsPer100Miles 
Run time = 12/14/2018 1:42:47 PM
File name = AutoMPGmodel1.xlsx
Computer name = FACDS414
Program file name = RegressItPC
Version number = 2018.12.07
Execution time = 00h:00m:06s</t>
        </r>
      </text>
    </comment>
    <comment ref="D4" authorId="0" shapeId="0" xr:uid="{00000000-0006-0000-0A00-000003000000}">
      <text>
        <r>
          <rPr>
            <sz val="9"/>
            <color indexed="81"/>
            <rFont val="Tahoma"/>
            <family val="2"/>
          </rPr>
          <t>Model 3 (#vars=7, n=392, AdjRsq=0.883)
Dependent variable = GallonsPer100Miles 
Run time = 12/14/2018 1:43:49 PM
File name = AutoMPGmodel2.xlsx
Computer name = FACDS414
Program file name = RegressItPC
Version number = 2018.12.07
Execution time = 00h:00m:06s</t>
        </r>
      </text>
    </comment>
    <comment ref="E4" authorId="0" shapeId="0" xr:uid="{00000000-0006-0000-0A00-000004000000}">
      <text>
        <r>
          <rPr>
            <sz val="9"/>
            <color indexed="81"/>
            <rFont val="Tahoma"/>
            <family val="2"/>
          </rPr>
          <t>Model 4 (#vars=3, n=392, AdjRsq=0.88)
Dependent variable = GallonsPer100Miles 
Run time = 12/14/2018 1:45:20 PM
File name = AutoMPGmodel3.xlsx
Computer name = FACDS414
Program file name = RegressItPC
Version number = 2018.12.07
Execution time = 00h:00m:06s</t>
        </r>
      </text>
    </comment>
    <comment ref="A8" authorId="0" shapeId="0" xr:uid="{00000000-0006-0000-0A00-000005000000}">
      <text>
        <r>
          <rPr>
            <sz val="9"/>
            <color indexed="81"/>
            <rFont val="Tahoma"/>
            <family val="2"/>
          </rPr>
          <t>You can make a chart of the standard error of the regression and/or R-squared versus the number of variables by selecting a 3-row range beginning in this cell and choosing Insert/Scatterchart from the Excel menu.</t>
        </r>
      </text>
    </comment>
    <comment ref="B15" authorId="0" shapeId="0" xr:uid="{00000000-0006-0000-0A00-000006000000}">
      <text>
        <r>
          <rPr>
            <sz val="9"/>
            <color indexed="81"/>
            <rFont val="Tahoma"/>
            <family val="2"/>
          </rPr>
          <t>Adjusted Anderson-Darling statistic = 1.76 (P=0.000)
The critical value is 0.752 [1.035, 1.443] for non-normality
that is significant at the 0.05 [0.01, 0.001] level.
Jarque-Bera statistic = 82.42 (P=0.000)
The critical value is 5.991 [9.210, 13.816] for non-normality
that is significant at the 0.05 [0.01, 0.001] level,
 based on a Chi-square distribution with 2 degrees of freedom.</t>
        </r>
      </text>
    </comment>
    <comment ref="C15" authorId="0" shapeId="0" xr:uid="{00000000-0006-0000-0A00-000007000000}">
      <text>
        <r>
          <rPr>
            <sz val="9"/>
            <color indexed="81"/>
            <rFont val="Tahoma"/>
            <family val="2"/>
          </rPr>
          <t>Adjusted Anderson-Darling statistic = 2.41 (P=0.000)
The critical value is 0.752 [1.035, 1.443] for non-normality
that is significant at the 0.05 [0.01, 0.001] level.
Jarque-Bera statistic = 105.65 (P=0.000)
The critical value is 5.991 [9.210, 13.816] for non-normality
that is significant at the 0.05 [0.01, 0.001] level,
 based on a Chi-square distribution with 2 degrees of freedom.</t>
        </r>
      </text>
    </comment>
    <comment ref="D15" authorId="0" shapeId="0" xr:uid="{00000000-0006-0000-0A00-000008000000}">
      <text>
        <r>
          <rPr>
            <sz val="9"/>
            <color indexed="81"/>
            <rFont val="Tahoma"/>
            <family val="2"/>
          </rPr>
          <t>Adjusted Anderson-Darling statistic = 3.03 (P=0.000)
The critical value is 0.752 [1.035, 1.443] for non-normality
that is significant at the 0.05 [0.01, 0.001] level.
Jarque-Bera statistic = 128.46 (P=0.000)
The critical value is 5.991 [9.210, 13.816] for non-normality
that is significant at the 0.05 [0.01, 0.001] level,
 based on a Chi-square distribution with 2 degrees of freedom.</t>
        </r>
      </text>
    </comment>
    <comment ref="E15" authorId="0" shapeId="0" xr:uid="{00000000-0006-0000-0A00-000009000000}">
      <text>
        <r>
          <rPr>
            <sz val="9"/>
            <color indexed="81"/>
            <rFont val="Tahoma"/>
            <family val="2"/>
          </rPr>
          <t>Adjusted Anderson-Darling statistic = 3.27 (P=0.000)
The critical value is 0.752 [1.035, 1.443] for non-normality
that is significant at the 0.05 [0.01, 0.001] level.
Jarque-Bera statistic = 169.93 (P=0.000)
The critical value is 5.991 [9.210, 13.816] for non-normality
that is significant at the 0.05 [0.01, 0.001] level,
 based on a Chi-square distribution with 2 degrees of freedom.</t>
        </r>
      </text>
    </comment>
    <comment ref="B20" authorId="0" shapeId="0" xr:uid="{00000000-0006-0000-0A00-00000A000000}">
      <text>
        <r>
          <rPr>
            <sz val="9"/>
            <color indexed="81"/>
            <rFont val="Tahoma"/>
            <family val="2"/>
          </rPr>
          <t>Model = Model 1
Variable =  Constant
Coeff = -0.38025
StdErr = 0.142958
t-stat = -2.66
P-value = 0.008
VIF = 0
StdCoeff = 0</t>
        </r>
      </text>
    </comment>
    <comment ref="C20" authorId="0" shapeId="0" xr:uid="{00000000-0006-0000-0A00-00000B000000}">
      <text>
        <r>
          <rPr>
            <sz val="9"/>
            <color indexed="81"/>
            <rFont val="Tahoma"/>
            <family val="2"/>
          </rPr>
          <t>Model = Model 2
Variable =  Constant
Coeff = 9.3917
StdErr = 0.80004
t-stat = 11.739
P-value = 0
VIF = 0
StdCoeff = 0</t>
        </r>
      </text>
    </comment>
    <comment ref="D20" authorId="0" shapeId="0" xr:uid="{00000000-0006-0000-0A00-00000C000000}">
      <text>
        <r>
          <rPr>
            <sz val="9"/>
            <color indexed="81"/>
            <rFont val="Tahoma"/>
            <family val="2"/>
          </rPr>
          <t>Model = Model 3
Variable =  Constant
Coeff = 9.4806
StdErr = 0.8045
t-stat = 11.784
P-value = 0
VIF = 0
StdCoeff = 0</t>
        </r>
      </text>
    </comment>
    <comment ref="E20" authorId="0" shapeId="0" xr:uid="{00000000-0006-0000-0A00-00000D000000}">
      <text>
        <r>
          <rPr>
            <sz val="9"/>
            <color indexed="81"/>
            <rFont val="Tahoma"/>
            <family val="2"/>
          </rPr>
          <t>Model = Model 4
Variable =  Constant
Coeff = 9.9721
StdErr = 0.70267
t-stat = 14.192
P-value = 0
VIF = 0
StdCoeff = 0</t>
        </r>
      </text>
    </comment>
    <comment ref="C21" authorId="0" shapeId="0" xr:uid="{00000000-0006-0000-0A00-00000E000000}">
      <text>
        <r>
          <rPr>
            <sz val="9"/>
            <color indexed="81"/>
            <rFont val="Tahoma"/>
            <family val="2"/>
          </rPr>
          <t>Model = Model 2
Variable = Cylinders
Coeff = 0.150216
StdErr = 0.05495
t-stat = 2.734
P-value = 0.007
VIF = 10.738
StdCoeff = 0.15399</t>
        </r>
      </text>
    </comment>
    <comment ref="D21" authorId="0" shapeId="0" xr:uid="{00000000-0006-0000-0A00-00000F000000}">
      <text>
        <r>
          <rPr>
            <sz val="9"/>
            <color indexed="81"/>
            <rFont val="Tahoma"/>
            <family val="2"/>
          </rPr>
          <t>Model = Model 3
Variable = Cylinders
Coeff = 0.062573
StdErr = 0.042199
t-stat = 1.483
P-value = 0.139
VIF = 6.25
StdCoeff = 0.06415</t>
        </r>
      </text>
    </comment>
    <comment ref="C22" authorId="0" shapeId="0" xr:uid="{00000000-0006-0000-0A00-000010000000}">
      <text>
        <r>
          <rPr>
            <sz val="9"/>
            <color indexed="81"/>
            <rFont val="Tahoma"/>
            <family val="2"/>
          </rPr>
          <t>Model = Model 2
Variable = Displacement100ci
Coeff = -0.32298
StdErr = 0.130917
t-stat = -2.467
P-value = 0.014
VIF = 22.938
StdCoeff = -0.20312</t>
        </r>
      </text>
    </comment>
    <comment ref="C23" authorId="0" shapeId="0" xr:uid="{00000000-0006-0000-0A00-000011000000}">
      <text>
        <r>
          <rPr>
            <sz val="9"/>
            <color indexed="81"/>
            <rFont val="Tahoma"/>
            <family val="2"/>
          </rPr>
          <t>Model = Model 2
Variable = Horsepower100
Coeff = 1.27499
StdErr = 0.2345
t-stat = 5.437
P-value = 0
VIF = 9.957
StdCoeff = 0.29494</t>
        </r>
      </text>
    </comment>
    <comment ref="D23" authorId="0" shapeId="0" xr:uid="{00000000-0006-0000-0A00-000012000000}">
      <text>
        <r>
          <rPr>
            <sz val="9"/>
            <color indexed="81"/>
            <rFont val="Tahoma"/>
            <family val="2"/>
          </rPr>
          <t>Model = Model 3
Variable = Horsepower100
Coeff = 1.10487
StdErr = 0.225613
t-stat = 4.897
P-value = 0
VIF = 9.096
StdCoeff = 0.25558</t>
        </r>
      </text>
    </comment>
    <comment ref="E23" authorId="0" shapeId="0" xr:uid="{00000000-0006-0000-0A00-000013000000}">
      <text>
        <r>
          <rPr>
            <sz val="9"/>
            <color indexed="81"/>
            <rFont val="Tahoma"/>
            <family val="2"/>
          </rPr>
          <t>Model = Model 4
Variable = Horsepower100
Coeff = 0.80985
StdErr = 0.158606
t-stat = 5.106
P-value = 0
VIF = 4.386
StdCoeff = 0.18734</t>
        </r>
      </text>
    </comment>
    <comment ref="C24" authorId="0" shapeId="0" xr:uid="{00000000-0006-0000-0A00-000014000000}">
      <text>
        <r>
          <rPr>
            <sz val="9"/>
            <color indexed="81"/>
            <rFont val="Tahoma"/>
            <family val="2"/>
          </rPr>
          <t>Model = Model 2
Variable = Origin.Eq.2
Coeff = -0.295822
StdErr = 0.096891
t-stat = -3.053
P-value = 0.002
VIF = 1.649
StdCoeff = -0.0674</t>
        </r>
      </text>
    </comment>
    <comment ref="D24" authorId="0" shapeId="0" xr:uid="{00000000-0006-0000-0A00-000015000000}">
      <text>
        <r>
          <rPr>
            <sz val="9"/>
            <color indexed="81"/>
            <rFont val="Tahoma"/>
            <family val="2"/>
          </rPr>
          <t>Model = Model 3
Variable = Origin.Eq.2
Coeff = -0.214026
StdErr = 0.091643
t-stat = -2.335
P-value = 0.02
VIF = 1.456
StdCoeff = -0.04877</t>
        </r>
      </text>
    </comment>
    <comment ref="C25" authorId="0" shapeId="0" xr:uid="{00000000-0006-0000-0A00-000016000000}">
      <text>
        <r>
          <rPr>
            <sz val="9"/>
            <color indexed="81"/>
            <rFont val="Tahoma"/>
            <family val="2"/>
          </rPr>
          <t>Model = Model 2
Variable = Origin.Eq.3
Coeff = -0.202538
StdErr = 0.094551
t-stat = -2.142
P-value = 0.033
VIF = 1.763
StdCoeff = -0.04889</t>
        </r>
      </text>
    </comment>
    <comment ref="D25" authorId="0" shapeId="0" xr:uid="{00000000-0006-0000-0A00-000017000000}">
      <text>
        <r>
          <rPr>
            <sz val="9"/>
            <color indexed="81"/>
            <rFont val="Tahoma"/>
            <family val="2"/>
          </rPr>
          <t>Model = Model 3
Variable = Origin.Eq.3
Coeff = -0.130342
StdErr = 0.090502
t-stat = -1.44
P-value = 0.151
VIF = 1.594
StdCoeff = -0.03146</t>
        </r>
      </text>
    </comment>
    <comment ref="C26" authorId="0" shapeId="0" xr:uid="{00000000-0006-0000-0A00-000018000000}">
      <text>
        <r>
          <rPr>
            <sz val="9"/>
            <color indexed="81"/>
            <rFont val="Tahoma"/>
            <family val="2"/>
          </rPr>
          <t>Model = Model 2
Variable = Seconds0to60
Coeff = 0.034452
StdErr = 0.0168013
t-stat = 2.051
P-value = 0.041
VIF = 2.626
StdCoeff = 0.05712</t>
        </r>
      </text>
    </comment>
    <comment ref="D26" authorId="0" shapeId="0" xr:uid="{00000000-0006-0000-0A00-000019000000}">
      <text>
        <r>
          <rPr>
            <sz val="9"/>
            <color indexed="81"/>
            <rFont val="Tahoma"/>
            <family val="2"/>
          </rPr>
          <t>Model = Model 3
Variable = Seconds0to60
Coeff = 0.038531
StdErr = 0.0168301
t-stat = 2.289
P-value = 0.023
VIF = 2.6
StdCoeff = 0.06388</t>
        </r>
      </text>
    </comment>
    <comment ref="B27" authorId="0" shapeId="0" xr:uid="{00000000-0006-0000-0A00-00001A000000}">
      <text>
        <r>
          <rPr>
            <sz val="9"/>
            <color indexed="81"/>
            <rFont val="Tahoma"/>
            <family val="2"/>
          </rPr>
          <t>Model = Model 1
Variable = Weight1000lb
Coeff = 1.73379
StdErr = 0.046174
t-stat = 37.549
P-value = 0
VIF = 1
StdCoeff = 0.88506</t>
        </r>
      </text>
    </comment>
    <comment ref="C27" authorId="0" shapeId="0" xr:uid="{00000000-0006-0000-0A00-00001B000000}">
      <text>
        <r>
          <rPr>
            <sz val="9"/>
            <color indexed="81"/>
            <rFont val="Tahoma"/>
            <family val="2"/>
          </rPr>
          <t>Model = Model 2
Variable = Weight1000lb
Coeff = 1.12456
StdErr = 0.112068
t-stat = 10.035
P-value = 0
VIF = 11.074
StdCoeff = 0.57406</t>
        </r>
      </text>
    </comment>
    <comment ref="D27" authorId="0" shapeId="0" xr:uid="{00000000-0006-0000-0A00-00001C000000}">
      <text>
        <r>
          <rPr>
            <sz val="9"/>
            <color indexed="81"/>
            <rFont val="Tahoma"/>
            <family val="2"/>
          </rPr>
          <t>Model = Model 3
Variable = Weight1000lb
Coeff = 1.01268
StdErr = 0.103158
t-stat = 9.817
P-value = 0
VIF = 9.261
StdCoeff = 0.51695</t>
        </r>
      </text>
    </comment>
    <comment ref="E27" authorId="0" shapeId="0" xr:uid="{00000000-0006-0000-0A00-00001D000000}">
      <text>
        <r>
          <rPr>
            <sz val="9"/>
            <color indexed="81"/>
            <rFont val="Tahoma"/>
            <family val="2"/>
          </rPr>
          <t>Model = Model 4
Variable = Weight1000lb
Coeff = 1.24462
StdErr = 0.068712
t-stat = 18.113
P-value = 0
VIF = 4.009
StdCoeff = 0.63535</t>
        </r>
      </text>
    </comment>
    <comment ref="C28" authorId="0" shapeId="0" xr:uid="{00000000-0006-0000-0A00-00001E000000}">
      <text>
        <r>
          <rPr>
            <sz val="9"/>
            <color indexed="81"/>
            <rFont val="Tahoma"/>
            <family val="2"/>
          </rPr>
          <t>Model = Model 2
Variable = Year
Coeff = -0.130657
StdErr = 0.0088582
t-stat = -14.75
P-value = 0
VIF = 1.301
StdCoeff = -0.28926</t>
        </r>
      </text>
    </comment>
    <comment ref="D28" authorId="0" shapeId="0" xr:uid="{00000000-0006-0000-0A00-00001F000000}">
      <text>
        <r>
          <rPr>
            <sz val="9"/>
            <color indexed="81"/>
            <rFont val="Tahoma"/>
            <family val="2"/>
          </rPr>
          <t>Model = Model 3
Variable = Year
Coeff = -0.128269
StdErr = 0.0088633
t-stat = -14.472
P-value = 0
VIF = 1.286
StdCoeff = -0.28397</t>
        </r>
      </text>
    </comment>
    <comment ref="E28" authorId="0" shapeId="0" xr:uid="{00000000-0006-0000-0A00-000020000000}">
      <text>
        <r>
          <rPr>
            <sz val="9"/>
            <color indexed="81"/>
            <rFont val="Tahoma"/>
            <family val="2"/>
          </rPr>
          <t>Model = Model 4
Variable = Year
Coeff = -0.128217
StdErr = 0.0087578
t-stat = -14.64
P-value = 0
VIF = 1.225
StdCoeff = -0.28386</t>
        </r>
      </text>
    </comment>
    <comment ref="B33" authorId="0" shapeId="0" xr:uid="{00000000-0006-0000-0A00-000021000000}">
      <text>
        <r>
          <rPr>
            <sz val="9"/>
            <color indexed="81"/>
            <rFont val="Tahoma"/>
            <family val="2"/>
          </rPr>
          <t>Model 5 (#vars=3, n=362, AdjRsq=0.874)
Dependent variable = GallonsPer100MilesTo1981 
Run time = 12/14/2018 2:14:15 PM
File name = AutoMPGmodel7.xlsx
Computer name = FACDS414
Program file name = RegressItPC
Version number = 2018.12.07
Execution time = 00h:00m:02s</t>
        </r>
      </text>
    </comment>
    <comment ref="A37" authorId="0" shapeId="0" xr:uid="{00000000-0006-0000-0A00-000022000000}">
      <text>
        <r>
          <rPr>
            <sz val="9"/>
            <color indexed="81"/>
            <rFont val="Tahoma"/>
            <family val="2"/>
          </rPr>
          <t>You can make a chart of the standard error of the regression and/or R-squared versus the number of variables by selecting a 3-row range beginning in this cell and choosing Insert/Scatterchart from the Excel menu.</t>
        </r>
      </text>
    </comment>
    <comment ref="B44" authorId="0" shapeId="0" xr:uid="{00000000-0006-0000-0A00-000023000000}">
      <text>
        <r>
          <rPr>
            <sz val="9"/>
            <color indexed="81"/>
            <rFont val="Tahoma"/>
            <family val="2"/>
          </rPr>
          <t>Adjusted Anderson-Darling statistic = 2.89 (P=0.000)
The critical value is 0.752 [1.035, 1.443] for non-normality
that is significant at the 0.05 [0.01, 0.001] level.
Jarque-Bera statistic = 148.33 (P=0.000)
The critical value is 5.991 [9.210, 13.816] for non-normality
that is significant at the 0.05 [0.01, 0.001] level,
 based on a Chi-square distribution with 2 degrees of freedom.</t>
        </r>
      </text>
    </comment>
    <comment ref="B49" authorId="0" shapeId="0" xr:uid="{00000000-0006-0000-0A00-000024000000}">
      <text>
        <r>
          <rPr>
            <sz val="9"/>
            <color indexed="81"/>
            <rFont val="Tahoma"/>
            <family val="2"/>
          </rPr>
          <t>Model = Model 5
Variable =  Constant
Coeff = 10.2081
StdErr = 0.79402
t-stat = 12.856
P-value = 0
VIF = 0
StdCoeff = 0</t>
        </r>
      </text>
    </comment>
    <comment ref="B50" authorId="0" shapeId="0" xr:uid="{00000000-0006-0000-0A00-000025000000}">
      <text>
        <r>
          <rPr>
            <sz val="9"/>
            <color indexed="81"/>
            <rFont val="Tahoma"/>
            <family val="2"/>
          </rPr>
          <t>Model = Model 5
Variable = Horsepower100
Coeff = 0.76314
StdErr = 0.16505
t-stat = 4.624
P-value = 0
VIF = 4.362
StdCoeff = 0.18068</t>
        </r>
      </text>
    </comment>
    <comment ref="B51" authorId="0" shapeId="0" xr:uid="{00000000-0006-0000-0A00-000026000000}">
      <text>
        <r>
          <rPr>
            <sz val="9"/>
            <color indexed="81"/>
            <rFont val="Tahoma"/>
            <family val="2"/>
          </rPr>
          <t>Model = Model 5
Variable = Weight1000lb
Coeff = 1.26825
StdErr = 0.071647
t-stat = 17.701
P-value = 0
VIF = 3.971
StdCoeff = 0.66</t>
        </r>
      </text>
    </comment>
    <comment ref="B52" authorId="0" shapeId="0" xr:uid="{00000000-0006-0000-0A00-000027000000}">
      <text>
        <r>
          <rPr>
            <sz val="9"/>
            <color indexed="81"/>
            <rFont val="Tahoma"/>
            <family val="2"/>
          </rPr>
          <t>Model = Model 5
Variable = Year
Coeff = -0.1317
StdErr = 0.0100898
t-stat = -13.053
P-value = 0
VIF = 1.208
StdCoeff = -0.26845</t>
        </r>
      </text>
    </comment>
    <comment ref="B57" authorId="0" shapeId="0" xr:uid="{00000000-0006-0000-0A00-000028000000}">
      <text>
        <r>
          <rPr>
            <sz val="9"/>
            <color indexed="81"/>
            <rFont val="Tahoma"/>
            <family val="2"/>
          </rPr>
          <t>Dependent variable = Model.5.R
This entry created: 12/14/2018 3:27:54 PM
R script: AutoMPG.Model.5.R.12.14.15.27.34.r
File name = AutoMPGmodel10.xlsx
Computer name = FACDS414
Program file name = RegressItPC
Version number = 2018.12.07</t>
        </r>
      </text>
    </comment>
    <comment ref="A61" authorId="0" shapeId="0" xr:uid="{00000000-0006-0000-0A00-000029000000}">
      <text>
        <r>
          <rPr>
            <sz val="9"/>
            <color indexed="81"/>
            <rFont val="Tahoma"/>
            <family val="2"/>
          </rPr>
          <t>You can make a chart of the standard error of the regression and/or R-squared versus the number of variables by selecting a 3-row range beginning in this cell and choosing Insert/Scatterchart from the Excel menu.</t>
        </r>
      </text>
    </comment>
    <comment ref="B68" authorId="0" shapeId="0" xr:uid="{00000000-0006-0000-0A00-00002A000000}">
      <text>
        <r>
          <rPr>
            <sz val="9"/>
            <color indexed="81"/>
            <rFont val="Tahoma"/>
            <family val="2"/>
          </rPr>
          <t>Adjusted Anderson-Darling statistic = 2.88 ( 0 )
The critical value is 0.752 [1.035, 1.443] for non-normality
that is significant at the 0.05 [0.01, 0.001] level.</t>
        </r>
      </text>
    </comment>
    <comment ref="B77" authorId="0" shapeId="0" xr:uid="{00000000-0006-0000-0A00-00002B000000}">
      <text>
        <r>
          <rPr>
            <sz val="9"/>
            <color indexed="81"/>
            <rFont val="Tahoma"/>
            <family val="2"/>
          </rPr>
          <t>Model = Model.5.R
Variable =  Constant
Coeff = 10.2081
StdErr = 0.79402
t-stat = 12.856
P-value = 0
VIF = 0
StdCoeff = 0</t>
        </r>
      </text>
    </comment>
    <comment ref="B78" authorId="0" shapeId="0" xr:uid="{00000000-0006-0000-0A00-00002C000000}">
      <text>
        <r>
          <rPr>
            <sz val="9"/>
            <color indexed="81"/>
            <rFont val="Tahoma"/>
            <family val="2"/>
          </rPr>
          <t>Model = Model.5.R
Variable = Horsepower100
Coeff = 0.76314
StdErr = 0.16505
t-stat = 4.624
P-value = 0
VIF = 4.362
StdCoeff = 0.18068</t>
        </r>
      </text>
    </comment>
    <comment ref="B79" authorId="0" shapeId="0" xr:uid="{00000000-0006-0000-0A00-00002D000000}">
      <text>
        <r>
          <rPr>
            <sz val="9"/>
            <color indexed="81"/>
            <rFont val="Tahoma"/>
            <family val="2"/>
          </rPr>
          <t>Model = Model.5.R
Variable = Weight1000lb
Coeff = 1.26825
StdErr = 0.071647
t-stat = 17.701
P-value = 0
VIF = 3.971
StdCoeff = 0.66</t>
        </r>
      </text>
    </comment>
    <comment ref="B80" authorId="0" shapeId="0" xr:uid="{00000000-0006-0000-0A00-00002E000000}">
      <text>
        <r>
          <rPr>
            <sz val="9"/>
            <color indexed="81"/>
            <rFont val="Tahoma"/>
            <family val="2"/>
          </rPr>
          <t>Model = Model.5.R
Variable = Year
Coeff = -0.1317
StdErr = 0.0100898
t-stat = -13.053
P-value = 0
VIF = 1.208
StdCoeff = -0.26845</t>
        </r>
      </text>
    </comment>
  </commentList>
</comments>
</file>

<file path=xl/sharedStrings.xml><?xml version="1.0" encoding="utf-8"?>
<sst xmlns="http://schemas.openxmlformats.org/spreadsheetml/2006/main" count="1165" uniqueCount="614">
  <si>
    <t>Year70To81</t>
  </si>
  <si>
    <t>GallonsPer100Miles</t>
  </si>
  <si>
    <t>GallonsPer100MilesTo1981</t>
  </si>
  <si>
    <t>MPG</t>
  </si>
  <si>
    <t>Cylinders</t>
  </si>
  <si>
    <t>Displacement100ci</t>
  </si>
  <si>
    <t>Horsepower100</t>
  </si>
  <si>
    <t>Weight1000lb</t>
  </si>
  <si>
    <t>Seconds0to60</t>
  </si>
  <si>
    <t>Year</t>
  </si>
  <si>
    <t>Origin</t>
  </si>
  <si>
    <t>Origin.Eq.1</t>
  </si>
  <si>
    <t>Origin.Eq.2</t>
  </si>
  <si>
    <t>Origin.Eq.3</t>
  </si>
  <si>
    <t>Name</t>
  </si>
  <si>
    <t>chevrolet chevelle malibu</t>
  </si>
  <si>
    <t>buick skylark 320</t>
  </si>
  <si>
    <t>plymouth satellite</t>
  </si>
  <si>
    <t>amc rebel sst</t>
  </si>
  <si>
    <t>ford torino</t>
  </si>
  <si>
    <t>ford galaxie 500</t>
  </si>
  <si>
    <t>chevrolet impala</t>
  </si>
  <si>
    <t>plymouth fury iii</t>
  </si>
  <si>
    <t>pontiac catalina</t>
  </si>
  <si>
    <t>amc ambassador dpl</t>
  </si>
  <si>
    <t>dodge challenger se</t>
  </si>
  <si>
    <t>plymouth 'cuda 340</t>
  </si>
  <si>
    <t>chevrolet monte carlo</t>
  </si>
  <si>
    <t>buick estate wagon (sw)</t>
  </si>
  <si>
    <t>toyota corona mark ii</t>
  </si>
  <si>
    <t>plymouth duster</t>
  </si>
  <si>
    <t>amc hornet</t>
  </si>
  <si>
    <t>ford maverick</t>
  </si>
  <si>
    <t>datsun pl510</t>
  </si>
  <si>
    <t>volkswagen 1131 deluxe sedan</t>
  </si>
  <si>
    <t>peugeot 504</t>
  </si>
  <si>
    <t>audi 100 ls</t>
  </si>
  <si>
    <t>saab 99e</t>
  </si>
  <si>
    <t>bmw 2002</t>
  </si>
  <si>
    <t>amc gremlin</t>
  </si>
  <si>
    <t>ford f250</t>
  </si>
  <si>
    <t>chevy c20</t>
  </si>
  <si>
    <t>dodge d200</t>
  </si>
  <si>
    <t>hi 1200d</t>
  </si>
  <si>
    <t>chevrolet vega 2300</t>
  </si>
  <si>
    <t>toyota corona</t>
  </si>
  <si>
    <t>plymouth satellite custom</t>
  </si>
  <si>
    <t>ford torino 500</t>
  </si>
  <si>
    <t>amc matador</t>
  </si>
  <si>
    <t>pontiac catalina brougham</t>
  </si>
  <si>
    <t>dodge monaco (sw)</t>
  </si>
  <si>
    <t>ford country squire (sw)</t>
  </si>
  <si>
    <t>pontiac safari (sw)</t>
  </si>
  <si>
    <t>amc hornet sportabout (sw)</t>
  </si>
  <si>
    <t>chevrolet vega (sw)</t>
  </si>
  <si>
    <t>pontiac firebird</t>
  </si>
  <si>
    <t>ford mustang</t>
  </si>
  <si>
    <t>mercury capri 2000</t>
  </si>
  <si>
    <t>opel 1900</t>
  </si>
  <si>
    <t>peugeot 304</t>
  </si>
  <si>
    <t>fiat 124b</t>
  </si>
  <si>
    <t>toyota corolla 1200</t>
  </si>
  <si>
    <t>datsun 1200</t>
  </si>
  <si>
    <t>volkswagen model 111</t>
  </si>
  <si>
    <t>plymouth cricket</t>
  </si>
  <si>
    <t>toyota corona hardtop</t>
  </si>
  <si>
    <t>dodge colt hardtop</t>
  </si>
  <si>
    <t>volkswagen type 3</t>
  </si>
  <si>
    <t>chevrolet vega</t>
  </si>
  <si>
    <t>ford pinto runabout</t>
  </si>
  <si>
    <t>amc ambassador sst</t>
  </si>
  <si>
    <t>mercury marquis</t>
  </si>
  <si>
    <t>buick lesabre custom</t>
  </si>
  <si>
    <t>oldsmobile delta 88 royale</t>
  </si>
  <si>
    <t>chrysler newport royal</t>
  </si>
  <si>
    <t>mazda rx2 coupe</t>
  </si>
  <si>
    <t>amc matador (sw)</t>
  </si>
  <si>
    <t>chevrolet chevelle concours (sw)</t>
  </si>
  <si>
    <t>ford gran torino (sw)</t>
  </si>
  <si>
    <t>plymouth satellite custom (sw)</t>
  </si>
  <si>
    <t>volvo 145e (sw)</t>
  </si>
  <si>
    <t>volkswagen 411 (sw)</t>
  </si>
  <si>
    <t>peugeot 504 (sw)</t>
  </si>
  <si>
    <t>renault 12 (sw)</t>
  </si>
  <si>
    <t>ford pinto (sw)</t>
  </si>
  <si>
    <t>datsun 510 (sw)</t>
  </si>
  <si>
    <t>toyouta corona mark ii (sw)</t>
  </si>
  <si>
    <t>dodge colt (sw)</t>
  </si>
  <si>
    <t>toyota corolla 1600 (sw)</t>
  </si>
  <si>
    <t>buick century 350</t>
  </si>
  <si>
    <t>chevrolet malibu</t>
  </si>
  <si>
    <t>ford gran torino</t>
  </si>
  <si>
    <t>dodge coronet custom</t>
  </si>
  <si>
    <t>mercury marquis brougham</t>
  </si>
  <si>
    <t>chevrolet caprice classic</t>
  </si>
  <si>
    <t>ford ltd</t>
  </si>
  <si>
    <t>plymouth fury gran sedan</t>
  </si>
  <si>
    <t>chrysler new yorker brougham</t>
  </si>
  <si>
    <t>buick electra 225 custom</t>
  </si>
  <si>
    <t>amc ambassador brougham</t>
  </si>
  <si>
    <t>plymouth valiant</t>
  </si>
  <si>
    <t>chevrolet nova custom</t>
  </si>
  <si>
    <t>volkswagen super beetle</t>
  </si>
  <si>
    <t>ford country</t>
  </si>
  <si>
    <t>plymouth custom suburb</t>
  </si>
  <si>
    <t>oldsmobile vista cruiser</t>
  </si>
  <si>
    <t>toyota carina</t>
  </si>
  <si>
    <t>datsun 610</t>
  </si>
  <si>
    <t>maxda rx3</t>
  </si>
  <si>
    <t>ford pinto</t>
  </si>
  <si>
    <t>mercury capri v6</t>
  </si>
  <si>
    <t>fiat 124 sport coupe</t>
  </si>
  <si>
    <t>chevrolet monte carlo s</t>
  </si>
  <si>
    <t>pontiac grand prix</t>
  </si>
  <si>
    <t>fiat 128</t>
  </si>
  <si>
    <t>opel manta</t>
  </si>
  <si>
    <t>audi 100ls</t>
  </si>
  <si>
    <t>volvo 144ea</t>
  </si>
  <si>
    <t>dodge dart custom</t>
  </si>
  <si>
    <t>saab 99le</t>
  </si>
  <si>
    <t>toyota mark ii</t>
  </si>
  <si>
    <t>oldsmobile omega</t>
  </si>
  <si>
    <t>chevrolet nova</t>
  </si>
  <si>
    <t>datsun b210</t>
  </si>
  <si>
    <t>chevrolet chevelle malibu classic</t>
  </si>
  <si>
    <t>plymouth satellite sebring</t>
  </si>
  <si>
    <t>buick century luxus (sw)</t>
  </si>
  <si>
    <t>dodge coronet custom (sw)</t>
  </si>
  <si>
    <t>audi fox</t>
  </si>
  <si>
    <t>volkswagen dasher</t>
  </si>
  <si>
    <t>datsun 710</t>
  </si>
  <si>
    <t>dodge colt</t>
  </si>
  <si>
    <t>fiat 124 tc</t>
  </si>
  <si>
    <t>honda civic</t>
  </si>
  <si>
    <t>subaru</t>
  </si>
  <si>
    <t>fiat x1.9</t>
  </si>
  <si>
    <t>plymouth valiant custom</t>
  </si>
  <si>
    <t>mercury monarch</t>
  </si>
  <si>
    <t>chevrolet bel air</t>
  </si>
  <si>
    <t>plymouth grand fury</t>
  </si>
  <si>
    <t>buick century</t>
  </si>
  <si>
    <t>chevroelt chevelle malibu</t>
  </si>
  <si>
    <t>plymouth fury</t>
  </si>
  <si>
    <t>buick skyhawk</t>
  </si>
  <si>
    <t>chevrolet monza 2+2</t>
  </si>
  <si>
    <t>ford mustang ii</t>
  </si>
  <si>
    <t>toyota corolla</t>
  </si>
  <si>
    <t>pontiac astro</t>
  </si>
  <si>
    <t>volkswagen rabbit</t>
  </si>
  <si>
    <t>amc pacer</t>
  </si>
  <si>
    <t>volvo 244dl</t>
  </si>
  <si>
    <t>honda civic cvcc</t>
  </si>
  <si>
    <t>fiat 131</t>
  </si>
  <si>
    <t>capri ii</t>
  </si>
  <si>
    <t>renault 12tl</t>
  </si>
  <si>
    <t>dodge coronet brougham</t>
  </si>
  <si>
    <t>chevrolet chevette</t>
  </si>
  <si>
    <t>chevrolet woody</t>
  </si>
  <si>
    <t>vw rabbit</t>
  </si>
  <si>
    <t>dodge aspen se</t>
  </si>
  <si>
    <t>ford granada ghia</t>
  </si>
  <si>
    <t>pontiac ventura sj</t>
  </si>
  <si>
    <t>amc pacer d/l</t>
  </si>
  <si>
    <t>datsun b-210</t>
  </si>
  <si>
    <t>volvo 245</t>
  </si>
  <si>
    <t>plymouth volare premier v8</t>
  </si>
  <si>
    <t>mercedes-benz 280s</t>
  </si>
  <si>
    <t>cadillac seville</t>
  </si>
  <si>
    <t>chevy c10</t>
  </si>
  <si>
    <t>ford f108</t>
  </si>
  <si>
    <t>dodge d100</t>
  </si>
  <si>
    <t>honda accord cvcc</t>
  </si>
  <si>
    <t>buick opel isuzu deluxe</t>
  </si>
  <si>
    <t>renault 5 gtl</t>
  </si>
  <si>
    <t>plymouth arrow gs</t>
  </si>
  <si>
    <t>datsun f-10 hatchback</t>
  </si>
  <si>
    <t>oldsmobile cutlass supreme</t>
  </si>
  <si>
    <t>dodge monaco brougham</t>
  </si>
  <si>
    <t>mercury cougar brougham</t>
  </si>
  <si>
    <t>chevrolet concours</t>
  </si>
  <si>
    <t>buick skylark</t>
  </si>
  <si>
    <t>plymouth volare custom</t>
  </si>
  <si>
    <t>ford granada</t>
  </si>
  <si>
    <t>pontiac grand prix lj</t>
  </si>
  <si>
    <t>chevrolet monte carlo landau</t>
  </si>
  <si>
    <t>chrysler cordoba</t>
  </si>
  <si>
    <t>ford thunderbird</t>
  </si>
  <si>
    <t>volkswagen rabbit custom</t>
  </si>
  <si>
    <t>pontiac sunbird coupe</t>
  </si>
  <si>
    <t>toyota corolla liftback</t>
  </si>
  <si>
    <t>ford mustang ii 2+2</t>
  </si>
  <si>
    <t>dodge colt m/m</t>
  </si>
  <si>
    <t>subaru dl</t>
  </si>
  <si>
    <t>datsun 810</t>
  </si>
  <si>
    <t>bmw 320i</t>
  </si>
  <si>
    <t>mazda rx-4</t>
  </si>
  <si>
    <t>volkswagen rabbit custom diesel</t>
  </si>
  <si>
    <t>ford fiesta</t>
  </si>
  <si>
    <t>mazda glc deluxe</t>
  </si>
  <si>
    <t>datsun b210 gx</t>
  </si>
  <si>
    <t>oldsmobile cutlass salon brougham</t>
  </si>
  <si>
    <t>dodge diplomat</t>
  </si>
  <si>
    <t>mercury monarch ghia</t>
  </si>
  <si>
    <t>pontiac phoenix lj</t>
  </si>
  <si>
    <t>ford fairmont (auto)</t>
  </si>
  <si>
    <t>ford fairmont (man)</t>
  </si>
  <si>
    <t>plymouth volare</t>
  </si>
  <si>
    <t>amc concord</t>
  </si>
  <si>
    <t>buick century special</t>
  </si>
  <si>
    <t>mercury zephyr</t>
  </si>
  <si>
    <t>dodge aspen</t>
  </si>
  <si>
    <t>amc concord d/l</t>
  </si>
  <si>
    <t>buick regal sport coupe (turbo)</t>
  </si>
  <si>
    <t>ford futura</t>
  </si>
  <si>
    <t>dodge magnum xe</t>
  </si>
  <si>
    <t>datsun 510</t>
  </si>
  <si>
    <t>dodge omni</t>
  </si>
  <si>
    <t>toyota celica gt liftback</t>
  </si>
  <si>
    <t>plymouth sapporo</t>
  </si>
  <si>
    <t>oldsmobile starfire sx</t>
  </si>
  <si>
    <t>datsun 200-sx</t>
  </si>
  <si>
    <t>audi 5000</t>
  </si>
  <si>
    <t>volvo 264gl</t>
  </si>
  <si>
    <t>saab 99gle</t>
  </si>
  <si>
    <t>peugeot 604sl</t>
  </si>
  <si>
    <t>volkswagen scirocco</t>
  </si>
  <si>
    <t>honda accord lx</t>
  </si>
  <si>
    <t>pontiac lemans v6</t>
  </si>
  <si>
    <t>mercury zephyr 6</t>
  </si>
  <si>
    <t>ford fairmont 4</t>
  </si>
  <si>
    <t>amc concord dl 6</t>
  </si>
  <si>
    <t>dodge aspen 6</t>
  </si>
  <si>
    <t>ford ltd landau</t>
  </si>
  <si>
    <t>mercury grand marquis</t>
  </si>
  <si>
    <t>dodge st. regis</t>
  </si>
  <si>
    <t>chevrolet malibu classic (sw)</t>
  </si>
  <si>
    <t>chrysler lebaron town @ country (sw)</t>
  </si>
  <si>
    <t>vw rabbit custom</t>
  </si>
  <si>
    <t>maxda glc deluxe</t>
  </si>
  <si>
    <t>dodge colt hatchback custom</t>
  </si>
  <si>
    <t>amc spirit dl</t>
  </si>
  <si>
    <t>mercedes benz 300d</t>
  </si>
  <si>
    <t>cadillac eldorado</t>
  </si>
  <si>
    <t>plymouth horizon</t>
  </si>
  <si>
    <t>plymouth horizon tc3</t>
  </si>
  <si>
    <t>datsun 210</t>
  </si>
  <si>
    <t>fiat strada custom</t>
  </si>
  <si>
    <t>buick skylark limited</t>
  </si>
  <si>
    <t>chevrolet citation</t>
  </si>
  <si>
    <t>oldsmobile omega brougham</t>
  </si>
  <si>
    <t>pontiac phoenix</t>
  </si>
  <si>
    <t>toyota corolla tercel</t>
  </si>
  <si>
    <t>datsun 310</t>
  </si>
  <si>
    <t>ford fairmont</t>
  </si>
  <si>
    <t>audi 4000</t>
  </si>
  <si>
    <t>toyota corona liftback</t>
  </si>
  <si>
    <t>mazda 626</t>
  </si>
  <si>
    <t>datsun 510 hatchback</t>
  </si>
  <si>
    <t>mazda glc</t>
  </si>
  <si>
    <t>vw rabbit c (diesel)</t>
  </si>
  <si>
    <t>vw dasher (diesel)</t>
  </si>
  <si>
    <t>audi 5000s (diesel)</t>
  </si>
  <si>
    <t>mercedes-benz 240d</t>
  </si>
  <si>
    <t>honda civic 1500 gl</t>
  </si>
  <si>
    <t>vokswagen rabbit</t>
  </si>
  <si>
    <t>datsun 280-zx</t>
  </si>
  <si>
    <t>mazda rx-7 gs</t>
  </si>
  <si>
    <t>triumph tr7 coupe</t>
  </si>
  <si>
    <t>honda accord</t>
  </si>
  <si>
    <t>plymouth reliant</t>
  </si>
  <si>
    <t>dodge aries wagon (sw)</t>
  </si>
  <si>
    <t>toyota starlet</t>
  </si>
  <si>
    <t>plymouth champ</t>
  </si>
  <si>
    <t>honda civic 1300</t>
  </si>
  <si>
    <t>datsun 210 mpg</t>
  </si>
  <si>
    <t>toyota tercel</t>
  </si>
  <si>
    <t>mazda glc 4</t>
  </si>
  <si>
    <t>plymouth horizon 4</t>
  </si>
  <si>
    <t>ford escort 4w</t>
  </si>
  <si>
    <t>ford escort 2h</t>
  </si>
  <si>
    <t>volkswagen jetta</t>
  </si>
  <si>
    <t>honda prelude</t>
  </si>
  <si>
    <t>datsun 200sx</t>
  </si>
  <si>
    <t>peugeot 505s turbo diesel</t>
  </si>
  <si>
    <t>volvo diesel</t>
  </si>
  <si>
    <t>toyota cressida</t>
  </si>
  <si>
    <t>datsun 810 maxima</t>
  </si>
  <si>
    <t>oldsmobile cutlass ls</t>
  </si>
  <si>
    <t>ford granada gl</t>
  </si>
  <si>
    <t>chrysler lebaron salon</t>
  </si>
  <si>
    <t>chevrolet cavalier</t>
  </si>
  <si>
    <t>chevrolet cavalier wagon</t>
  </si>
  <si>
    <t>chevrolet cavalier 2-door</t>
  </si>
  <si>
    <t>pontiac j2000 se hatchback</t>
  </si>
  <si>
    <t>dodge aries se</t>
  </si>
  <si>
    <t>ford fairmont futura</t>
  </si>
  <si>
    <t>volkswagen rabbit l</t>
  </si>
  <si>
    <t>mazda glc custom l</t>
  </si>
  <si>
    <t>mazda glc custom</t>
  </si>
  <si>
    <t>plymouth horizon miser</t>
  </si>
  <si>
    <t>mercury lynx l</t>
  </si>
  <si>
    <t>nissan stanza xe</t>
  </si>
  <si>
    <t>honda civic (auto)</t>
  </si>
  <si>
    <t>datsun 310 gx</t>
  </si>
  <si>
    <t>buick century limited</t>
  </si>
  <si>
    <t>oldsmobile cutlass ciera (diesel)</t>
  </si>
  <si>
    <t>chrysler lebaron medallion</t>
  </si>
  <si>
    <t>ford granada l</t>
  </si>
  <si>
    <t>toyota celica gt</t>
  </si>
  <si>
    <t>dodge charger 2.2</t>
  </si>
  <si>
    <t>chevrolet camaro</t>
  </si>
  <si>
    <t>ford mustang gl</t>
  </si>
  <si>
    <t>vw pickup</t>
  </si>
  <si>
    <t>dodge rampage</t>
  </si>
  <si>
    <t>ford ranger</t>
  </si>
  <si>
    <t>chevy s-10</t>
  </si>
  <si>
    <t>Some sources for this data:</t>
  </si>
  <si>
    <t>https://www.kaggle.com/mkeldridge/auto-mpg/data</t>
  </si>
  <si>
    <t>https://archive.ics.uci.edu/ml/machine-learning-databases/auto-mpg/auto-mpg.data</t>
  </si>
  <si>
    <t>https://archive.ics.uci.edu/ml/machine-learning-databases/auto-mpg/auto-mpg.names</t>
  </si>
  <si>
    <t>http://vincentarelbundock.github.io/Rdatasets/datasets.html</t>
  </si>
  <si>
    <t>Official description:</t>
  </si>
  <si>
    <t>1. Title: Auto-Mpg Data</t>
  </si>
  <si>
    <t>2. Sources:</t>
  </si>
  <si>
    <t xml:space="preserve">   (a) Origin:  This dataset was taken from the StatLib library which is</t>
  </si>
  <si>
    <t xml:space="preserve">                maintained at Carnegie Mellon University. The dataset was </t>
  </si>
  <si>
    <t xml:space="preserve">                used in the 1983 American Statistical Association Exposition.</t>
  </si>
  <si>
    <t xml:space="preserve">   (c) Date: July 7, 1993</t>
  </si>
  <si>
    <t>3. Past Usage:</t>
  </si>
  <si>
    <t xml:space="preserve">    -  See 2b (above)</t>
  </si>
  <si>
    <t xml:space="preserve">    -  Quinlan,R. (1993). Combining Instance-Based and Model-Based Learning.</t>
  </si>
  <si>
    <t xml:space="preserve">       In Proceedings on the Tenth International Conference of Machine </t>
  </si>
  <si>
    <t xml:space="preserve">       Learning, 236-243, University of Massachusetts, Amherst. Morgan</t>
  </si>
  <si>
    <t xml:space="preserve">       Kaufmann.</t>
  </si>
  <si>
    <t>4. Relevant Information:</t>
  </si>
  <si>
    <t xml:space="preserve">   This dataset is a slightly modified version of the dataset provided in</t>
  </si>
  <si>
    <t xml:space="preserve">   the StatLib library.  In line with the use by Ross Quinlan (1993) in</t>
  </si>
  <si>
    <t xml:space="preserve">   predicting the attribute "mpg", 8 of the original instances were removed </t>
  </si>
  <si>
    <t xml:space="preserve">   because they had unknown values for the "mpg" attribute.  The original </t>
  </si>
  <si>
    <t xml:space="preserve">   dataset is available in the file "auto-mpg.data-original".</t>
  </si>
  <si>
    <t xml:space="preserve">   "The data concerns city-cycle fuel consumption in miles per gallon,</t>
  </si>
  <si>
    <t xml:space="preserve">    to be predicted in terms of 3 multivalued discrete and 5 continuous</t>
  </si>
  <si>
    <t xml:space="preserve">    attributes." (Quinlan, 1993)</t>
  </si>
  <si>
    <t>5. Number of Instances: 398</t>
  </si>
  <si>
    <t>6. Number of Attributes: 9 including the class attribute</t>
  </si>
  <si>
    <t>7. Attribute Information:</t>
  </si>
  <si>
    <t xml:space="preserve">    1. mpg:           continuous</t>
  </si>
  <si>
    <t xml:space="preserve">    2. cylinders:     multi-valued discrete</t>
  </si>
  <si>
    <t xml:space="preserve">    3. displacement:  continuous</t>
  </si>
  <si>
    <t xml:space="preserve">    4. horsepower:    continuous</t>
  </si>
  <si>
    <t xml:space="preserve">    5. weight:        continuous</t>
  </si>
  <si>
    <t xml:space="preserve">    6. acceleration:  continuous</t>
  </si>
  <si>
    <t xml:space="preserve">    7. model year:    multi-valued discrete</t>
  </si>
  <si>
    <t xml:space="preserve">    8. origin:        multi-valued discrete</t>
  </si>
  <si>
    <t xml:space="preserve">    9. car name:      string (unique for each instance)</t>
  </si>
  <si>
    <t>NoGridlines</t>
  </si>
  <si>
    <t>Descriptive Statistics</t>
  </si>
  <si>
    <t xml:space="preserve">Variable      </t>
  </si>
  <si>
    <t># Fitted</t>
  </si>
  <si>
    <t>Mean</t>
  </si>
  <si>
    <t>Median</t>
  </si>
  <si>
    <t>Std.Dev.</t>
  </si>
  <si>
    <t>Root.M.Sqr.</t>
  </si>
  <si>
    <t>Std.Err.Mean</t>
  </si>
  <si>
    <t>Minimum</t>
  </si>
  <si>
    <t>Maximum</t>
  </si>
  <si>
    <t>Series Plots</t>
  </si>
  <si>
    <t>Low-res picture</t>
  </si>
  <si>
    <t>.</t>
  </si>
  <si>
    <t>Correlation Matrix (n=392)</t>
  </si>
  <si>
    <t xml:space="preserve">           MPG</t>
  </si>
  <si>
    <t xml:space="preserve">      Displacement100ci</t>
  </si>
  <si>
    <t xml:space="preserve">      GallonsPer100Miles</t>
  </si>
  <si>
    <t xml:space="preserve">      Horsepower100</t>
  </si>
  <si>
    <t xml:space="preserve">      Seconds0to60</t>
  </si>
  <si>
    <t xml:space="preserve">      Weight1000lb</t>
  </si>
  <si>
    <t xml:space="preserve">          Year</t>
  </si>
  <si>
    <t>End of Output</t>
  </si>
  <si>
    <t xml:space="preserve">12/14/18 1:34 PM on FACDS414 - Series plots - AutoMPGdata.xlsx - RegressItPC - Version </t>
  </si>
  <si>
    <t>Series plots</t>
  </si>
  <si>
    <t>Observation #</t>
  </si>
  <si>
    <t>Scatterplots</t>
  </si>
  <si>
    <t xml:space="preserve">      Cylinders</t>
  </si>
  <si>
    <t xml:space="preserve">        Origin</t>
  </si>
  <si>
    <t>MPG plots</t>
  </si>
  <si>
    <t>Hi-res picture</t>
  </si>
  <si>
    <t>12/14/18 1:37 PM on FACDS414 - GP100M plots - AutoMPGstats2.xlsx - RegressItPC - Version 2018.12.07</t>
  </si>
  <si>
    <t>GP100M plots</t>
  </si>
  <si>
    <t>Model:</t>
  </si>
  <si>
    <t>Model 1</t>
  </si>
  <si>
    <t>Editable</t>
  </si>
  <si>
    <t>12/14/18 1:39 PM on FACDS414 - Model 1 - AutoMPGstats3.xlsx - RegressItPC - Version 2018.12.07</t>
  </si>
  <si>
    <t>Dependent Variable:</t>
  </si>
  <si>
    <t>Independent Variables:</t>
  </si>
  <si>
    <t>Equation:</t>
  </si>
  <si>
    <t>Predicted GallonsPer100Miles = -0.380 + 1.734*Weight1000lb</t>
  </si>
  <si>
    <t>Regression Statistics:    Model 1 for GallonsPer100Miles    (1 variable, n=392)</t>
  </si>
  <si>
    <t>R-Squared</t>
  </si>
  <si>
    <t>Adj.R-Sqr.</t>
  </si>
  <si>
    <t xml:space="preserve">Std.Err.Reg. </t>
  </si>
  <si>
    <t>Std.Dep.Var.</t>
  </si>
  <si>
    <t># Missing</t>
  </si>
  <si>
    <t>Confidence</t>
  </si>
  <si>
    <t>Coefficient Estimates:    Model 1 for GallonsPer100Miles    (1 variable, n=392)</t>
  </si>
  <si>
    <t>Variable</t>
  </si>
  <si>
    <t>Coefficient</t>
  </si>
  <si>
    <t>Std.Err.</t>
  </si>
  <si>
    <t>t-Statistic</t>
  </si>
  <si>
    <t>P-value</t>
  </si>
  <si>
    <t>With P-value</t>
  </si>
  <si>
    <t>Std. Coeff.</t>
  </si>
  <si>
    <t>VIF</t>
  </si>
  <si>
    <t xml:space="preserve"> Constant</t>
  </si>
  <si>
    <t>Analysis of Variance:    Model 1 for GallonsPer100Miles    (1 variable, n=392)</t>
  </si>
  <si>
    <t>Source</t>
  </si>
  <si>
    <t>Regression</t>
  </si>
  <si>
    <t>Residual</t>
  </si>
  <si>
    <t>Total</t>
  </si>
  <si>
    <t>Deg. Freedom</t>
  </si>
  <si>
    <t>Sum Squares</t>
  </si>
  <si>
    <t>Mean Square</t>
  </si>
  <si>
    <t>F-Statistic</t>
  </si>
  <si>
    <t>Notes</t>
  </si>
  <si>
    <t>Line Fit Plot</t>
  </si>
  <si>
    <t>StdErrMean</t>
  </si>
  <si>
    <t>StdErrFcst</t>
  </si>
  <si>
    <t>Predicted</t>
  </si>
  <si>
    <t>Error Distribution Statistics:    Model 1 for GallonsPer100Miles    (1 variable, n=392)</t>
  </si>
  <si>
    <t>MAPE</t>
  </si>
  <si>
    <t>Fitted (n=392)</t>
  </si>
  <si>
    <t>Mean Error</t>
  </si>
  <si>
    <t>RMSE</t>
  </si>
  <si>
    <t>MAE</t>
  </si>
  <si>
    <t>1.76 (P=0.000)</t>
  </si>
  <si>
    <t>A-D* stat</t>
  </si>
  <si>
    <t>Actual and Predicted -vs- Observation #</t>
  </si>
  <si>
    <t>Actual and Predicted -vs- Observation #
Model 1 for GallonsPer100Miles    (1 variable, n=392)</t>
  </si>
  <si>
    <t>Residual -vs- Observation #</t>
  </si>
  <si>
    <t>Residual -vs- Predicted</t>
  </si>
  <si>
    <t>Histogram of Residuals</t>
  </si>
  <si>
    <t>Normal Quantile Plot</t>
  </si>
  <si>
    <t>Summary of Regression Model Results</t>
  </si>
  <si>
    <t>Linear Model For GallonsPer100Miles</t>
  </si>
  <si>
    <t>Run Time</t>
  </si>
  <si>
    <t>Standard Deviation</t>
  </si>
  <si>
    <t>Number Of Variables</t>
  </si>
  <si>
    <t>Standard Error of Regression</t>
  </si>
  <si>
    <t>R-squared</t>
  </si>
  <si>
    <t>Adjusted R-squared</t>
  </si>
  <si>
    <t>Mean Absolute Error</t>
  </si>
  <si>
    <t>Mean Absolute Percentage Error</t>
  </si>
  <si>
    <t>Maximum VIF</t>
  </si>
  <si>
    <t>Normality Test</t>
  </si>
  <si>
    <t xml:space="preserve">  Coefficients:</t>
  </si>
  <si>
    <t>Model 1 (#vars=1, n=392, AdjRsq=0.783): GallonsPer100Miles &lt;&lt; Weight1000lb</t>
  </si>
  <si>
    <t xml:space="preserve"> * * *  </t>
  </si>
  <si>
    <t>-0.380  (0.008)</t>
  </si>
  <si>
    <t>1.734  (0.000)</t>
  </si>
  <si>
    <t>White</t>
  </si>
  <si>
    <t>No Font</t>
  </si>
  <si>
    <t>No following model in this sequence.</t>
  </si>
  <si>
    <t>No preceding model in this sequence.</t>
  </si>
  <si>
    <t>R code:</t>
  </si>
  <si>
    <t>Model.1 &lt;- lm(GallonsPer100Miles ~ Weight1000lb, data = AutoMPG)</t>
  </si>
  <si>
    <t>NoHeaders</t>
  </si>
  <si>
    <t>No Comment</t>
  </si>
  <si>
    <t>Model 2</t>
  </si>
  <si>
    <t>12/14/18 1:42 PM on FACDS414 - Model 2 - AutoMPGmodel1.xlsx - RegressItPC - Version 2018.12.07</t>
  </si>
  <si>
    <t>Cylinders, Displacement100ci, Horsepower100, Origin.Eq.2, Origin.Eq.3, Seconds0to60, Weight1000lb, Year</t>
  </si>
  <si>
    <t>Predicted GallonsPer100Miles = 9.392 + 0.15*Cylinders - 0.323*Displacement100ci + 1.275*Horsepower100 - 0.296*Origin.Eq.2 - 0.203*Origin.Eq.3 + 0.034*Seconds0to60 + 1.125*Weight1000lb - 0.131*Year</t>
  </si>
  <si>
    <t>Regression Statistics:    Model 2 for GallonsPer100Miles    (8 variables, n=392)</t>
  </si>
  <si>
    <t>Coefficient Estimates:    Model 2 for GallonsPer100Miles    (8 variables, n=392)</t>
  </si>
  <si>
    <t>Analysis of Variance:    Model 2 for GallonsPer100Miles    (8 variables, n=392)</t>
  </si>
  <si>
    <t>Error Distribution Statistics:    Model 2 for GallonsPer100Miles    (8 variables, n=392)</t>
  </si>
  <si>
    <t>2.41 (P=0.000)</t>
  </si>
  <si>
    <t>Actual and Predicted -vs- Observation #
Model 2 for GallonsPer100Miles    (8 variables, n=392)</t>
  </si>
  <si>
    <t>Model 2 (#vars=8, n=392, AdjRsq=0.884): GallonsPer100Miles &lt;&lt; Cylinders, Displacement100ci, Horsepower100, Origin.Eq.2, Origin.Eq.3, Seconds0to60, Weight1000lb, Year</t>
  </si>
  <si>
    <t>9.392  (0.000)</t>
  </si>
  <si>
    <t>0.150  (0.007)</t>
  </si>
  <si>
    <t>-0.323  (0.014)</t>
  </si>
  <si>
    <t>1.275  (0.000)</t>
  </si>
  <si>
    <t>-0.296  (0.002)</t>
  </si>
  <si>
    <t>-0.203  (0.033)</t>
  </si>
  <si>
    <t>0.034  (0.041)</t>
  </si>
  <si>
    <t>1.125  (0.000)</t>
  </si>
  <si>
    <t>-0.131  (0.000)</t>
  </si>
  <si>
    <t>Color</t>
  </si>
  <si>
    <t>Font</t>
  </si>
  <si>
    <t>Model 2 preceding model was Model 1 (#vars=1, n=392, AdjRsq=0.783): GallonsPer100Miles &lt;&lt; Weight1000lb</t>
  </si>
  <si>
    <t>Model.2 &lt;- lm(GallonsPer100Miles ~ Cylinders +  Displacement100ci +  Horsepower100 +  Origin.Eq.2 +  Origin.Eq.3 +  Seconds0to60 +  Weight1000lb +  Year, data = AutoMPG)</t>
  </si>
  <si>
    <t>Model 1 last follower visited was Model 2 (#vars=8, n=392, AdjRsq=0.884): GallonsPer100Miles &lt;&lt; Cylinders, Displacement100ci, Horsepower100, Origin.Eq.2, Origin.Eq.3, Seconds0to60, Weight1000lb, Year</t>
  </si>
  <si>
    <t>Model 1 following model is Model 2 (#vars=8, n=392, AdjRsq=0.884): GallonsPer100Miles &lt;&lt; Cylinders, Displacement100ci, Horsepower100, Origin.Eq.2, Origin.Eq.3, Seconds0to60, Weight1000lb, Year</t>
  </si>
  <si>
    <t>t(2.50%,383)</t>
  </si>
  <si>
    <t>Lower95%</t>
  </si>
  <si>
    <t>Upper95%</t>
  </si>
  <si>
    <t>Model 3</t>
  </si>
  <si>
    <t>12/14/18 1:43 PM on FACDS414 - Model 3 - AutoMPGmodel2.xlsx - RegressItPC - Version 2018.12.07</t>
  </si>
  <si>
    <t>Cylinders, Horsepower100, Origin.Eq.2, Origin.Eq.3, Seconds0to60, Weight1000lb, Year</t>
  </si>
  <si>
    <t>Predicted GallonsPer100Miles = 9.481 + 0.063*Cylinders + 1.105*Horsepower100 - 0.214*Origin.Eq.2 - 0.13*Origin.Eq.3 + 0.039*Seconds0to60 + 1.013*Weight1000lb - 0.128*Year</t>
  </si>
  <si>
    <t>Regression Statistics:    Model 3 for GallonsPer100Miles    (7 variables, n=392)</t>
  </si>
  <si>
    <t>Coefficient Estimates:    Model 3 for GallonsPer100Miles    (7 variables, n=392)</t>
  </si>
  <si>
    <t>Analysis of Variance:    Model 3 for GallonsPer100Miles    (7 variables, n=392)</t>
  </si>
  <si>
    <t>Error Distribution Statistics:    Model 3 for GallonsPer100Miles    (7 variables, n=392)</t>
  </si>
  <si>
    <t>3.03 (P=0.000)</t>
  </si>
  <si>
    <t>Actual and Predicted -vs- Observation #
Model 3 for GallonsPer100Miles    (7 variables, n=392)</t>
  </si>
  <si>
    <t>Model 3 (#vars=7, n=392, AdjRsq=0.883): GallonsPer100Miles &lt;&lt; Cylinders, Horsepower100, Origin.Eq.2, Origin.Eq.3, Seconds0to60, Weight1000lb, Year</t>
  </si>
  <si>
    <t>9.481  (0.000)</t>
  </si>
  <si>
    <t>0.063  (0.139)</t>
  </si>
  <si>
    <t>1.105  (0.000)</t>
  </si>
  <si>
    <t>-0.214  (0.020)</t>
  </si>
  <si>
    <t>-0.130  (0.151)</t>
  </si>
  <si>
    <t>0.039  (0.023)</t>
  </si>
  <si>
    <t>1.013  (0.000)</t>
  </si>
  <si>
    <t>-0.128  (0.000)</t>
  </si>
  <si>
    <t>Model 3 preceding model was Model 2 (#vars=8, n=392, AdjRsq=0.884): GallonsPer100Miles &lt;&lt; Cylinders, Displacement100ci, Horsepower100, Origin.Eq.2, Origin.Eq.3, Seconds0to60, Weight1000lb, Year</t>
  </si>
  <si>
    <t>Model.3 &lt;- lm(GallonsPer100Miles ~ Cylinders +  Horsepower100 +  Origin.Eq.2 +  Origin.Eq.3 +  Seconds0to60 +  Weight1000lb +  Year, data = AutoMPG)</t>
  </si>
  <si>
    <t>Model 2 last follower visited was Model 3 (#vars=7, n=392, AdjRsq=0.883): GallonsPer100Miles &lt;&lt; Cylinders, Horsepower100, Origin.Eq.2, Origin.Eq.3, Seconds0to60, Weight1000lb, Year</t>
  </si>
  <si>
    <t>Model 2 following model is Model 3 (#vars=7, n=392, AdjRsq=0.883): GallonsPer100Miles &lt;&lt; Cylinders, Horsepower100, Origin.Eq.2, Origin.Eq.3, Seconds0to60, Weight1000lb, Year</t>
  </si>
  <si>
    <t>t(2.50%,384)</t>
  </si>
  <si>
    <t>Model 4</t>
  </si>
  <si>
    <t>12/14/18 1:45 PM on FACDS414 - Model 4 - AutoMPGmodel3.xlsx - RegressItPC - Version 2018.12.07</t>
  </si>
  <si>
    <t>Horsepower100, Weight1000lb, Year</t>
  </si>
  <si>
    <t>Predicted GallonsPer100Miles = 9.972 + 0.81*Horsepower100 + 1.245*Weight1000lb - 0.128*Year</t>
  </si>
  <si>
    <t>Regression Statistics:    Model 4 for GallonsPer100Miles    (3 variables, n=392)</t>
  </si>
  <si>
    <t>Coefficient Estimates:    Model 4 for GallonsPer100Miles    (3 variables, n=392)</t>
  </si>
  <si>
    <t>Analysis of Variance:    Model 4 for GallonsPer100Miles    (3 variables, n=392)</t>
  </si>
  <si>
    <t>Error Distribution Statistics:    Model 4 for GallonsPer100Miles    (3 variables, n=392)</t>
  </si>
  <si>
    <t>3.27 (P=0.000)</t>
  </si>
  <si>
    <t>Actual and Predicted -vs- Observation #
Model 4 for GallonsPer100Miles    (3 variables, n=392)</t>
  </si>
  <si>
    <t>Model 4 (#vars=3, n=392, AdjRsq=0.88): GallonsPer100Miles &lt;&lt; Horsepower100, Weight1000lb, Year</t>
  </si>
  <si>
    <t>9.972  (0.000)</t>
  </si>
  <si>
    <t>0.810  (0.000)</t>
  </si>
  <si>
    <t>1.245  (0.000)</t>
  </si>
  <si>
    <t>Model 4 preceding model was Model 3 (#vars=7, n=392, AdjRsq=0.883): GallonsPer100Miles &lt;&lt; Cylinders, Horsepower100, Origin.Eq.2, Origin.Eq.3, Seconds0to60, Weight1000lb, Year</t>
  </si>
  <si>
    <t>Model.4 &lt;- lm(GallonsPer100Miles ~ Horsepower100 +  Weight1000lb +  Year, data = AutoMPG)</t>
  </si>
  <si>
    <t>Model 3 last follower visited was Model 4 (#vars=3, n=392, AdjRsq=0.88): GallonsPer100Miles &lt;&lt; Horsepower100, Weight1000lb, Year</t>
  </si>
  <si>
    <t>Model 3 following model is Model 4 (#vars=3, n=392, AdjRsq=0.88): GallonsPer100Miles &lt;&lt; Horsepower100, Weight1000lb, Year</t>
  </si>
  <si>
    <t>t(2.50%,388)</t>
  </si>
  <si>
    <t>12/14/18 1:47 PM on FACDS414 - MPG plots - AutoMPGmodel4.xlsx - RegressItPC - Version 2018.12.07</t>
  </si>
  <si>
    <t>Model 5</t>
  </si>
  <si>
    <t>12/14/18 2:14 PM on FACDS414 - Model 5 - AutoMPGmodel7.xlsx - RegressItPC - Version 2018.12.07</t>
  </si>
  <si>
    <t>Predicted GallonsPer100MilesTo1981 = 10.208 + 0.763*Horsepower100 + 1.268*Weight1000lb - 0.132*Year</t>
  </si>
  <si>
    <t>Regression Statistics:    Model 5 for GallonsPer100MilesTo1981    (3 variables, n=362)</t>
  </si>
  <si>
    <t>Coefficient Estimates:    Model 5 for GallonsPer100MilesTo1981    (3 variables, n=362)</t>
  </si>
  <si>
    <t>Analysis of Variance:    Model 5 for GallonsPer100MilesTo1981    (3 variables, n=362)</t>
  </si>
  <si>
    <t>Error Distribution Statistics:    Model 5 for GallonsPer100MilesTo1981    (3 variables, n=362)</t>
  </si>
  <si>
    <t>Fitted (n=362)</t>
  </si>
  <si>
    <t>2.89 (P=0.000)</t>
  </si>
  <si>
    <t>Forecasts:  Model 5 for GallonsPer100MilesTo1981    (3 variables, n=362)</t>
  </si>
  <si>
    <t>Obs#</t>
  </si>
  <si>
    <t>Forecast</t>
  </si>
  <si>
    <t>StErrFcst</t>
  </si>
  <si>
    <t>StErrMean</t>
  </si>
  <si>
    <t xml:space="preserve">   Horsepower100</t>
  </si>
  <si>
    <t xml:space="preserve">   Weight1000lb</t>
  </si>
  <si>
    <t xml:space="preserve">        Year</t>
  </si>
  <si>
    <t>Linear Model For GallonsPer100MilesTo1981</t>
  </si>
  <si>
    <t>Model 5 (#vars=3, n=362, AdjRsq=0.874): GallonsPer100MilesTo1981 &lt;&lt; Horsepower100, Weight1000lb, Year</t>
  </si>
  <si>
    <t>10.208  (0.000)</t>
  </si>
  <si>
    <t>0.763  (0.000)</t>
  </si>
  <si>
    <t>1.268  (0.000)</t>
  </si>
  <si>
    <t>-0.132  (0.000)</t>
  </si>
  <si>
    <t>Model.5 &lt;- lm(GallonsPer100MilesTo1981 ~ Horsepower100 +  Weight1000lb +  Year, data = AutoMPG)</t>
  </si>
  <si>
    <t>Model 4 last follower visited was Model 5 (#vars=3, n=362, AdjRsq=0.874): GallonsPer100MilesTo1981 &lt;&lt; Horsepower100, Weight1000lb, Year</t>
  </si>
  <si>
    <t>Model 4 following model is Model 5 (#vars=3, n=362, AdjRsq=0.874): GallonsPer100MilesTo1981 &lt;&lt; Horsepower100, Weight1000lb, Year</t>
  </si>
  <si>
    <t>Model.5.R</t>
  </si>
  <si>
    <t>Mean:</t>
  </si>
  <si>
    <t>R Script:</t>
  </si>
  <si>
    <t>AutoMPG.Model.5.R.12.14.15.27.34.r</t>
  </si>
  <si>
    <t xml:space="preserve">Out-of-sample test:  fixed with training set Year70To81 </t>
  </si>
  <si>
    <t xml:space="preserve">Variable selection:  all </t>
  </si>
  <si>
    <t>Horsepower100,Weight1000lb,Year</t>
  </si>
  <si>
    <t>Model.5.R &lt;- lm( GallonsPer100Miles  ~  Horsepower100+Weight1000lb+Year ,data = AutoMPG)</t>
  </si>
  <si>
    <t>Regression Statistics: Model.5.R for GallonsPer100Miles ( 3 variables,  n= 362 )</t>
  </si>
  <si>
    <t>Adj.R-Sqr</t>
  </si>
  <si>
    <t>Std.Err.Reg.</t>
  </si>
  <si>
    <t>Std.Dep.Var</t>
  </si>
  <si>
    <t>#Fitted</t>
  </si>
  <si>
    <t>#Missing</t>
  </si>
  <si>
    <t>Critical t</t>
  </si>
  <si>
    <t>Coefficient Estimates: Model.5.R for GallonsPer100Miles ( 3 variables,  n= 362 )</t>
  </si>
  <si>
    <t>t statistic</t>
  </si>
  <si>
    <t>P value</t>
  </si>
  <si>
    <t>Std.Coeff.</t>
  </si>
  <si>
    <t>Analysis of Variance: Model.5.R for GallonsPer100Miles ( 3 variables,  n= 362 )</t>
  </si>
  <si>
    <t xml:space="preserve">Source   </t>
  </si>
  <si>
    <t>Deg.Freedom</t>
  </si>
  <si>
    <t>F-statistic</t>
  </si>
  <si>
    <t xml:space="preserve">Regression   </t>
  </si>
  <si>
    <t xml:space="preserve">Residual   </t>
  </si>
  <si>
    <t xml:space="preserve">Total   </t>
  </si>
  <si>
    <t>Error Distribution Statistics: Model.5.R for GallonsPer100Miles ( 3 variables,  n= 362 )</t>
  </si>
  <si>
    <t>Min</t>
  </si>
  <si>
    <t>Max</t>
  </si>
  <si>
    <t>Fitted (n= 362 )</t>
  </si>
  <si>
    <t>2.88 ( 0 )</t>
  </si>
  <si>
    <t>Tested (n= 30 )</t>
  </si>
  <si>
    <t>Test RMSE/Train RMSE = 0.66 ,   Test StdDev/Train StdDev = 0.328</t>
  </si>
  <si>
    <t>Test Row#</t>
  </si>
  <si>
    <t>Actual</t>
  </si>
  <si>
    <t>Std.Error.M</t>
  </si>
  <si>
    <t>Std.Res.</t>
  </si>
  <si>
    <t>AbsStdRes</t>
  </si>
  <si>
    <t>Test/Forecast Values:  Model.5.R  for  GallonsPer100Miles (3 variables, n=362)</t>
  </si>
  <si>
    <t>R Linear Model For GallonsPer100Miles</t>
  </si>
  <si>
    <t>#Variables</t>
  </si>
  <si>
    <t>Mean Absolute Scaled Error</t>
  </si>
  <si>
    <t>Residual Autocorrelation</t>
  </si>
  <si>
    <t>Train/Test Conditions</t>
  </si>
  <si>
    <t># Tested</t>
  </si>
  <si>
    <t>Test Mean Error</t>
  </si>
  <si>
    <t>Test RMSE</t>
  </si>
  <si>
    <t>12/14/2018 3:27:54 PM on FACDS414</t>
  </si>
  <si>
    <t>Year70To81/*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</si>
</sst>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00"/>
    <numFmt numFmtId="167" formatCode="0.0%"/>
    <numFmt numFmtId="168" formatCode="#,###"/>
    <numFmt numFmtId="169" formatCode="[$-409]m/d/yy\ h:mm\ AM/PM;@"/>
    <numFmt numFmtId="170" formatCode="0.000000"/>
  </numFmts>
  <fonts count="21" x14ac:knownFonts="1">
    <font>
      <sz val="11"/>
      <color theme="1"/>
      <name val="Calibri"/>
      <family val="2"/>
      <scheme val="minor"/>
    </font>
    <font>
      <sz val="11"/>
      <color rgb="FFFFFFFF"/>
      <name val="Calibri"/>
      <family val="2"/>
      <scheme val="minor"/>
    </font>
    <font>
      <sz val="8"/>
      <color theme="1"/>
      <name val="Arial"/>
      <family val="2"/>
    </font>
    <font>
      <b/>
      <u/>
      <sz val="8"/>
      <color theme="1"/>
      <name val="Arial"/>
      <family val="2"/>
    </font>
    <font>
      <sz val="8"/>
      <color rgb="FFFFFFFF"/>
      <name val="Arial"/>
      <family val="2"/>
    </font>
    <font>
      <sz val="8"/>
      <color rgb="FFB2B2B2"/>
      <name val="Arial"/>
      <family val="2"/>
    </font>
    <font>
      <sz val="8"/>
      <color rgb="FF010101"/>
      <name val="Arial"/>
      <family val="2"/>
    </font>
    <font>
      <i/>
      <sz val="8"/>
      <color theme="1"/>
      <name val="Arial"/>
      <family val="2"/>
    </font>
    <font>
      <sz val="8"/>
      <color theme="0"/>
      <name val="Arial"/>
      <family val="2"/>
    </font>
    <font>
      <sz val="8"/>
      <color rgb="FF020202"/>
      <name val="Arial"/>
      <family val="2"/>
    </font>
    <font>
      <b/>
      <sz val="8"/>
      <color theme="1"/>
      <name val="Arial"/>
      <family val="2"/>
    </font>
    <font>
      <sz val="9"/>
      <color indexed="81"/>
      <name val="Tahoma"/>
      <family val="2"/>
    </font>
    <font>
      <b/>
      <sz val="7"/>
      <color theme="1"/>
      <name val="Arial"/>
      <family val="2"/>
    </font>
    <font>
      <sz val="8"/>
      <color rgb="FF777777"/>
      <name val="Arial"/>
      <family val="2"/>
    </font>
    <font>
      <sz val="8"/>
      <color rgb="FFF8F8F8"/>
      <name val="Arial"/>
      <family val="2"/>
    </font>
    <font>
      <sz val="8"/>
      <color rgb="FF000000"/>
      <name val="Arial"/>
      <family val="2"/>
    </font>
    <font>
      <b/>
      <sz val="8"/>
      <color rgb="FF000000"/>
      <name val="Arial"/>
      <family val="2"/>
    </font>
    <font>
      <sz val="8"/>
      <color rgb="FF808080"/>
      <name val="Arial"/>
      <family val="2"/>
    </font>
    <font>
      <sz val="8"/>
      <color rgb="FF000000"/>
      <name val="Arial Black"/>
      <family val="2"/>
    </font>
    <font>
      <b/>
      <u/>
      <sz val="8"/>
      <color rgb="FF000000"/>
      <name val="Arial"/>
      <family val="2"/>
    </font>
    <font>
      <b/>
      <sz val="7"/>
      <color rgb="FF000000"/>
      <name val="Arial"/>
      <family val="2"/>
    </font>
  </fonts>
  <fills count="55">
    <fill>
      <patternFill patternType="none"/>
    </fill>
    <fill>
      <patternFill patternType="gray125"/>
    </fill>
    <fill>
      <patternFill patternType="solid">
        <fgColor rgb="FFE6E6E6"/>
        <bgColor indexed="64"/>
      </patternFill>
    </fill>
    <fill>
      <patternFill patternType="solid">
        <fgColor rgb="FFDBDBFF"/>
        <bgColor indexed="64"/>
      </patternFill>
    </fill>
    <fill>
      <patternFill patternType="solid">
        <fgColor rgb="FFE6E6FF"/>
        <bgColor indexed="64"/>
      </patternFill>
    </fill>
    <fill>
      <patternFill patternType="solid">
        <fgColor rgb="FFFFDEDE"/>
        <bgColor indexed="64"/>
      </patternFill>
    </fill>
    <fill>
      <patternFill patternType="solid">
        <fgColor rgb="FFFFDDDD"/>
        <bgColor indexed="64"/>
      </patternFill>
    </fill>
    <fill>
      <patternFill patternType="solid">
        <fgColor rgb="FFB7B7FF"/>
        <bgColor indexed="64"/>
      </patternFill>
    </fill>
    <fill>
      <patternFill patternType="solid">
        <fgColor rgb="FFCECEFF"/>
        <bgColor indexed="64"/>
      </patternFill>
    </fill>
    <fill>
      <patternFill patternType="solid">
        <fgColor rgb="FFFFD6D6"/>
        <bgColor indexed="64"/>
      </patternFill>
    </fill>
    <fill>
      <patternFill patternType="solid">
        <fgColor rgb="FFFFF3F3"/>
        <bgColor indexed="64"/>
      </patternFill>
    </fill>
    <fill>
      <patternFill patternType="solid">
        <fgColor rgb="FFFFE2E2"/>
        <bgColor indexed="64"/>
      </patternFill>
    </fill>
    <fill>
      <patternFill patternType="solid">
        <fgColor rgb="FFFFF6F6"/>
        <bgColor indexed="64"/>
      </patternFill>
    </fill>
    <fill>
      <patternFill patternType="solid">
        <fgColor rgb="FFE4E4FF"/>
        <bgColor indexed="64"/>
      </patternFill>
    </fill>
    <fill>
      <patternFill patternType="solid">
        <fgColor rgb="FFF6F6FF"/>
        <bgColor indexed="64"/>
      </patternFill>
    </fill>
    <fill>
      <patternFill patternType="solid">
        <fgColor rgb="FF9B9BFF"/>
        <bgColor indexed="64"/>
      </patternFill>
    </fill>
    <fill>
      <patternFill patternType="solid">
        <fgColor rgb="FFA0A0FF"/>
        <bgColor indexed="64"/>
      </patternFill>
    </fill>
    <fill>
      <patternFill patternType="solid">
        <fgColor rgb="FFFF9B9B"/>
        <bgColor indexed="64"/>
      </patternFill>
    </fill>
    <fill>
      <patternFill patternType="solid">
        <fgColor rgb="FFFFCECE"/>
        <bgColor indexed="64"/>
      </patternFill>
    </fill>
    <fill>
      <patternFill patternType="solid">
        <fgColor rgb="FFFFFF00"/>
        <bgColor indexed="64"/>
      </patternFill>
    </fill>
    <fill>
      <patternFill patternType="solid">
        <fgColor rgb="FFECECFF"/>
        <bgColor indexed="64"/>
      </patternFill>
    </fill>
    <fill>
      <patternFill patternType="solid">
        <fgColor rgb="FFF5F5FF"/>
        <bgColor indexed="64"/>
      </patternFill>
    </fill>
    <fill>
      <patternFill patternType="solid">
        <fgColor rgb="FFBEBEFF"/>
        <bgColor indexed="64"/>
      </patternFill>
    </fill>
    <fill>
      <patternFill patternType="solid">
        <fgColor rgb="FFD5D5FF"/>
        <bgColor indexed="64"/>
      </patternFill>
    </fill>
    <fill>
      <patternFill patternType="solid">
        <fgColor rgb="FFFFDFDF"/>
        <bgColor indexed="64"/>
      </patternFill>
    </fill>
    <fill>
      <patternFill patternType="solid">
        <fgColor rgb="FFFFEBEB"/>
        <bgColor indexed="64"/>
      </patternFill>
    </fill>
    <fill>
      <patternFill patternType="solid">
        <fgColor rgb="FFFFF9F9"/>
        <bgColor indexed="64"/>
      </patternFill>
    </fill>
    <fill>
      <patternFill patternType="solid">
        <fgColor rgb="FFE1E1FF"/>
        <bgColor indexed="64"/>
      </patternFill>
    </fill>
    <fill>
      <patternFill patternType="solid">
        <fgColor rgb="FFA9A9FF"/>
        <bgColor indexed="64"/>
      </patternFill>
    </fill>
    <fill>
      <patternFill patternType="solid">
        <fgColor rgb="FFFFCFCF"/>
        <bgColor indexed="64"/>
      </patternFill>
    </fill>
    <fill>
      <patternFill patternType="solid">
        <fgColor rgb="FFBBBBFF"/>
        <bgColor indexed="64"/>
      </patternFill>
    </fill>
    <fill>
      <patternFill patternType="solid">
        <fgColor rgb="FFE0E0FF"/>
        <bgColor indexed="64"/>
      </patternFill>
    </fill>
    <fill>
      <patternFill patternType="solid">
        <fgColor rgb="FFFFF4F4"/>
        <bgColor indexed="64"/>
      </patternFill>
    </fill>
    <fill>
      <patternFill patternType="solid">
        <fgColor rgb="FFFFE6E6"/>
        <bgColor indexed="64"/>
      </patternFill>
    </fill>
    <fill>
      <patternFill patternType="solid">
        <fgColor rgb="FFC9C9FF"/>
        <bgColor indexed="64"/>
      </patternFill>
    </fill>
    <fill>
      <patternFill patternType="solid">
        <fgColor rgb="FFFFE0E0"/>
        <bgColor indexed="64"/>
      </patternFill>
    </fill>
    <fill>
      <patternFill patternType="solid">
        <fgColor rgb="FFFFE9E9"/>
        <bgColor indexed="64"/>
      </patternFill>
    </fill>
    <fill>
      <patternFill patternType="solid">
        <fgColor rgb="FFEBEBFF"/>
        <bgColor indexed="64"/>
      </patternFill>
    </fill>
    <fill>
      <patternFill patternType="solid">
        <fgColor rgb="FFF1F1FF"/>
        <bgColor indexed="64"/>
      </patternFill>
    </fill>
    <fill>
      <patternFill patternType="solid">
        <fgColor rgb="FFCFCFFF"/>
        <bgColor indexed="64"/>
      </patternFill>
    </fill>
    <fill>
      <patternFill patternType="solid">
        <fgColor rgb="FFFFE7E7"/>
        <bgColor indexed="64"/>
      </patternFill>
    </fill>
    <fill>
      <patternFill patternType="solid">
        <fgColor rgb="FFFFF0F0"/>
        <bgColor indexed="64"/>
      </patternFill>
    </fill>
    <fill>
      <patternFill patternType="solid">
        <fgColor rgb="FFE9E9FF"/>
        <bgColor indexed="64"/>
      </patternFill>
    </fill>
    <fill>
      <patternFill patternType="solid">
        <fgColor rgb="FF9D9DFF"/>
        <bgColor indexed="64"/>
      </patternFill>
    </fill>
    <fill>
      <patternFill patternType="solid">
        <fgColor rgb="FFCCCCFF"/>
        <bgColor indexed="64"/>
      </patternFill>
    </fill>
    <fill>
      <patternFill patternType="solid">
        <fgColor rgb="FFFFFFFF"/>
        <bgColor indexed="64"/>
      </patternFill>
    </fill>
    <fill>
      <patternFill patternType="solid">
        <fgColor rgb="FFD1D1FF"/>
        <bgColor indexed="64"/>
      </patternFill>
    </fill>
    <fill>
      <patternFill patternType="solid">
        <fgColor rgb="FFC2C2FF"/>
        <bgColor indexed="64"/>
      </patternFill>
    </fill>
    <fill>
      <patternFill patternType="solid">
        <fgColor rgb="FFFFD2D2"/>
        <bgColor indexed="64"/>
      </patternFill>
    </fill>
    <fill>
      <patternFill patternType="solid">
        <fgColor rgb="FFC7C7FF"/>
        <bgColor indexed="64"/>
      </patternFill>
    </fill>
    <fill>
      <patternFill patternType="solid">
        <fgColor rgb="FFFFA3A3"/>
        <bgColor indexed="64"/>
      </patternFill>
    </fill>
    <fill>
      <patternFill patternType="solid">
        <fgColor rgb="FFFF9D9D"/>
        <bgColor indexed="64"/>
      </patternFill>
    </fill>
    <fill>
      <patternFill patternType="solid">
        <fgColor rgb="FFD0D0FF"/>
        <bgColor indexed="64"/>
      </patternFill>
    </fill>
    <fill>
      <patternFill patternType="solid">
        <fgColor rgb="FFB3B3FF"/>
        <bgColor indexed="64"/>
      </patternFill>
    </fill>
    <fill>
      <patternFill patternType="solid">
        <fgColor rgb="FFFFADAD"/>
        <bgColor indexed="64"/>
      </patternFill>
    </fill>
  </fills>
  <borders count="3">
    <border>
      <left/>
      <right/>
      <top/>
      <bottom/>
      <diagonal/>
    </border>
    <border>
      <left/>
      <right/>
      <top/>
      <bottom style="medium">
        <color indexed="18"/>
      </bottom>
      <diagonal/>
    </border>
    <border>
      <left style="medium">
        <color indexed="18"/>
      </left>
      <right/>
      <top/>
      <bottom style="medium">
        <color indexed="18"/>
      </bottom>
      <diagonal/>
    </border>
  </borders>
  <cellStyleXfs count="1">
    <xf numFmtId="0" fontId="0" fillId="0" borderId="0"/>
  </cellStyleXfs>
  <cellXfs count="135">
    <xf numFmtId="0" fontId="0" fillId="0" borderId="0" xfId="0"/>
    <xf numFmtId="164" fontId="0" fillId="0" borderId="0" xfId="0" applyNumberFormat="1"/>
    <xf numFmtId="0" fontId="1" fillId="0" borderId="0" xfId="0" applyFont="1"/>
    <xf numFmtId="165" fontId="2" fillId="0" borderId="0" xfId="0" applyNumberFormat="1" applyFont="1"/>
    <xf numFmtId="165" fontId="3" fillId="0" borderId="0" xfId="0" applyNumberFormat="1" applyFont="1"/>
    <xf numFmtId="165" fontId="2" fillId="0" borderId="0" xfId="0" applyNumberFormat="1" applyFont="1" applyAlignment="1">
      <alignment horizontal="right"/>
    </xf>
    <xf numFmtId="165" fontId="2" fillId="0" borderId="1" xfId="0" applyNumberFormat="1" applyFont="1" applyBorder="1" applyAlignment="1">
      <alignment horizontal="right"/>
    </xf>
    <xf numFmtId="165" fontId="2" fillId="0" borderId="1" xfId="0" applyNumberFormat="1" applyFont="1" applyBorder="1"/>
    <xf numFmtId="165" fontId="2" fillId="0" borderId="0" xfId="0" applyNumberFormat="1" applyFont="1" applyAlignment="1">
      <alignment horizontal="center"/>
    </xf>
    <xf numFmtId="1" fontId="2" fillId="0" borderId="0" xfId="0" applyNumberFormat="1" applyFont="1"/>
    <xf numFmtId="165" fontId="4" fillId="0" borderId="0" xfId="0" applyNumberFormat="1" applyFont="1"/>
    <xf numFmtId="165" fontId="5" fillId="0" borderId="0" xfId="0" applyNumberFormat="1" applyFont="1"/>
    <xf numFmtId="165" fontId="2" fillId="0" borderId="2" xfId="0" applyNumberFormat="1" applyFont="1" applyBorder="1"/>
    <xf numFmtId="165" fontId="6" fillId="0" borderId="0" xfId="0" applyNumberFormat="1" applyFont="1"/>
    <xf numFmtId="165" fontId="7" fillId="0" borderId="0" xfId="0" applyNumberFormat="1" applyFont="1"/>
    <xf numFmtId="165" fontId="8" fillId="0" borderId="0" xfId="0" applyNumberFormat="1" applyFont="1"/>
    <xf numFmtId="165" fontId="9" fillId="0" borderId="0" xfId="0" applyNumberFormat="1" applyFont="1"/>
    <xf numFmtId="166" fontId="2" fillId="0" borderId="0" xfId="0" applyNumberFormat="1" applyFont="1" applyAlignment="1"/>
    <xf numFmtId="166" fontId="10" fillId="0" borderId="0" xfId="0" applyNumberFormat="1" applyFont="1" applyAlignment="1"/>
    <xf numFmtId="166" fontId="4" fillId="0" borderId="0" xfId="0" applyNumberFormat="1" applyFont="1" applyAlignment="1"/>
    <xf numFmtId="166" fontId="7" fillId="0" borderId="0" xfId="0" applyNumberFormat="1" applyFont="1" applyAlignment="1"/>
    <xf numFmtId="166" fontId="3" fillId="0" borderId="0" xfId="0" applyNumberFormat="1" applyFont="1" applyAlignment="1"/>
    <xf numFmtId="166" fontId="2" fillId="0" borderId="1" xfId="0" applyNumberFormat="1" applyFont="1" applyBorder="1" applyAlignment="1"/>
    <xf numFmtId="166" fontId="12" fillId="0" borderId="1" xfId="0" applyNumberFormat="1" applyFont="1" applyBorder="1" applyAlignment="1">
      <alignment horizontal="right"/>
    </xf>
    <xf numFmtId="165" fontId="2" fillId="0" borderId="0" xfId="0" applyNumberFormat="1" applyFont="1" applyAlignment="1"/>
    <xf numFmtId="1" fontId="2" fillId="0" borderId="0" xfId="0" applyNumberFormat="1" applyFont="1" applyAlignment="1"/>
    <xf numFmtId="166" fontId="12" fillId="0" borderId="1" xfId="0" applyNumberFormat="1" applyFont="1" applyBorder="1" applyAlignment="1">
      <alignment horizontal="center"/>
    </xf>
    <xf numFmtId="1" fontId="2" fillId="0" borderId="0" xfId="0" applyNumberFormat="1" applyFont="1" applyAlignment="1">
      <alignment horizontal="center"/>
    </xf>
    <xf numFmtId="166" fontId="2" fillId="0" borderId="0" xfId="0" applyNumberFormat="1" applyFont="1" applyAlignment="1">
      <alignment horizontal="center"/>
    </xf>
    <xf numFmtId="167" fontId="2" fillId="0" borderId="0" xfId="0" applyNumberFormat="1" applyFont="1" applyAlignment="1">
      <alignment horizontal="center"/>
    </xf>
    <xf numFmtId="166" fontId="12" fillId="0" borderId="1" xfId="0" applyNumberFormat="1" applyFont="1" applyBorder="1" applyAlignment="1">
      <alignment horizontal="left"/>
    </xf>
    <xf numFmtId="166" fontId="2" fillId="0" borderId="0" xfId="0" applyNumberFormat="1" applyFont="1" applyAlignment="1">
      <alignment horizontal="left"/>
    </xf>
    <xf numFmtId="168" fontId="2" fillId="0" borderId="0" xfId="0" applyNumberFormat="1" applyFont="1" applyAlignment="1"/>
    <xf numFmtId="166" fontId="13" fillId="0" borderId="0" xfId="0" applyNumberFormat="1" applyFont="1" applyAlignment="1">
      <alignment horizontal="left"/>
    </xf>
    <xf numFmtId="166" fontId="2" fillId="0" borderId="1" xfId="0" applyNumberFormat="1" applyFont="1" applyBorder="1" applyAlignment="1">
      <alignment horizontal="center"/>
    </xf>
    <xf numFmtId="166" fontId="14" fillId="0" borderId="0" xfId="0" applyNumberFormat="1" applyFont="1" applyAlignment="1"/>
    <xf numFmtId="166" fontId="8" fillId="0" borderId="0" xfId="0" applyNumberFormat="1" applyFont="1" applyAlignment="1">
      <alignment wrapText="1"/>
    </xf>
    <xf numFmtId="166" fontId="2" fillId="0" borderId="0" xfId="0" applyNumberFormat="1" applyFont="1" applyAlignment="1">
      <alignment horizontal="right"/>
    </xf>
    <xf numFmtId="166" fontId="3" fillId="0" borderId="0" xfId="0" applyNumberFormat="1" applyFont="1" applyAlignment="1">
      <alignment horizontal="right"/>
    </xf>
    <xf numFmtId="166" fontId="2" fillId="2" borderId="0" xfId="0" applyNumberFormat="1" applyFont="1" applyFill="1" applyAlignment="1">
      <alignment horizontal="right"/>
    </xf>
    <xf numFmtId="166" fontId="10" fillId="2" borderId="0" xfId="0" applyNumberFormat="1" applyFont="1" applyFill="1" applyAlignment="1">
      <alignment horizontal="left"/>
    </xf>
    <xf numFmtId="166" fontId="10" fillId="0" borderId="0" xfId="0" applyNumberFormat="1" applyFont="1" applyAlignment="1">
      <alignment horizontal="right"/>
    </xf>
    <xf numFmtId="166" fontId="4" fillId="0" borderId="0" xfId="0" applyNumberFormat="1" applyFont="1" applyAlignment="1">
      <alignment horizontal="right"/>
    </xf>
    <xf numFmtId="169" fontId="2" fillId="0" borderId="0" xfId="0" applyNumberFormat="1" applyFont="1" applyAlignment="1">
      <alignment horizontal="right"/>
    </xf>
    <xf numFmtId="1" fontId="2" fillId="0" borderId="0" xfId="0" applyNumberFormat="1" applyFont="1" applyAlignment="1">
      <alignment horizontal="right"/>
    </xf>
    <xf numFmtId="167" fontId="2" fillId="0" borderId="0" xfId="0" applyNumberFormat="1" applyFont="1" applyAlignment="1">
      <alignment horizontal="right"/>
    </xf>
    <xf numFmtId="166" fontId="2" fillId="0" borderId="0" xfId="0" applyNumberFormat="1" applyFont="1" applyFill="1" applyAlignment="1">
      <alignment horizontal="right"/>
    </xf>
    <xf numFmtId="166" fontId="15" fillId="0" borderId="0" xfId="0" applyNumberFormat="1" applyFont="1" applyFill="1" applyAlignment="1">
      <alignment horizontal="right"/>
    </xf>
    <xf numFmtId="166" fontId="6" fillId="0" borderId="0" xfId="0" applyNumberFormat="1" applyFont="1" applyAlignment="1"/>
    <xf numFmtId="166" fontId="9" fillId="0" borderId="0" xfId="0" applyNumberFormat="1" applyFont="1" applyAlignment="1"/>
    <xf numFmtId="166" fontId="8" fillId="0" borderId="0" xfId="0" applyNumberFormat="1" applyFont="1" applyAlignment="1"/>
    <xf numFmtId="170" fontId="2" fillId="0" borderId="0" xfId="0" applyNumberFormat="1" applyFont="1" applyAlignment="1">
      <alignment horizontal="right"/>
    </xf>
    <xf numFmtId="1" fontId="2" fillId="0" borderId="0" xfId="0" applyNumberFormat="1" applyFont="1" applyFill="1" applyAlignment="1">
      <alignment horizontal="right"/>
    </xf>
    <xf numFmtId="165" fontId="2" fillId="0" borderId="0" xfId="0" applyNumberFormat="1" applyFont="1" applyFill="1" applyAlignment="1">
      <alignment horizontal="right"/>
    </xf>
    <xf numFmtId="167" fontId="2" fillId="0" borderId="0" xfId="0" applyNumberFormat="1" applyFont="1" applyFill="1" applyAlignment="1">
      <alignment horizontal="right"/>
    </xf>
    <xf numFmtId="165" fontId="15" fillId="3" borderId="0" xfId="0" applyNumberFormat="1" applyFont="1" applyFill="1" applyAlignment="1">
      <alignment horizontal="right"/>
    </xf>
    <xf numFmtId="165" fontId="15" fillId="4" borderId="0" xfId="0" applyNumberFormat="1" applyFont="1" applyFill="1" applyAlignment="1">
      <alignment horizontal="center"/>
    </xf>
    <xf numFmtId="165" fontId="15" fillId="5" borderId="0" xfId="0" applyNumberFormat="1" applyFont="1" applyFill="1" applyAlignment="1">
      <alignment horizontal="right"/>
    </xf>
    <xf numFmtId="165" fontId="15" fillId="6" borderId="0" xfId="0" applyNumberFormat="1" applyFont="1" applyFill="1" applyAlignment="1">
      <alignment horizontal="center"/>
    </xf>
    <xf numFmtId="165" fontId="16" fillId="7" borderId="0" xfId="0" applyNumberFormat="1" applyFont="1" applyFill="1" applyAlignment="1">
      <alignment horizontal="right"/>
    </xf>
    <xf numFmtId="165" fontId="15" fillId="8" borderId="0" xfId="0" applyNumberFormat="1" applyFont="1" applyFill="1" applyAlignment="1">
      <alignment horizontal="center"/>
    </xf>
    <xf numFmtId="165" fontId="16" fillId="9" borderId="0" xfId="0" applyNumberFormat="1" applyFont="1" applyFill="1" applyAlignment="1">
      <alignment horizontal="right"/>
    </xf>
    <xf numFmtId="165" fontId="17" fillId="10" borderId="0" xfId="0" applyNumberFormat="1" applyFont="1" applyFill="1" applyAlignment="1">
      <alignment horizontal="center"/>
    </xf>
    <xf numFmtId="165" fontId="15" fillId="11" borderId="0" xfId="0" applyNumberFormat="1" applyFont="1" applyFill="1" applyAlignment="1">
      <alignment horizontal="right"/>
    </xf>
    <xf numFmtId="165" fontId="17" fillId="12" borderId="0" xfId="0" applyNumberFormat="1" applyFont="1" applyFill="1" applyAlignment="1">
      <alignment horizontal="center"/>
    </xf>
    <xf numFmtId="165" fontId="15" fillId="13" borderId="0" xfId="0" applyNumberFormat="1" applyFont="1" applyFill="1" applyAlignment="1">
      <alignment horizontal="right"/>
    </xf>
    <xf numFmtId="165" fontId="17" fillId="14" borderId="0" xfId="0" applyNumberFormat="1" applyFont="1" applyFill="1" applyAlignment="1">
      <alignment horizontal="center"/>
    </xf>
    <xf numFmtId="165" fontId="18" fillId="15" borderId="0" xfId="0" applyNumberFormat="1" applyFont="1" applyFill="1" applyAlignment="1">
      <alignment horizontal="right"/>
    </xf>
    <xf numFmtId="165" fontId="16" fillId="16" borderId="0" xfId="0" applyNumberFormat="1" applyFont="1" applyFill="1" applyAlignment="1">
      <alignment horizontal="center"/>
    </xf>
    <xf numFmtId="165" fontId="18" fillId="17" borderId="0" xfId="0" applyNumberFormat="1" applyFont="1" applyFill="1" applyAlignment="1">
      <alignment horizontal="right"/>
    </xf>
    <xf numFmtId="165" fontId="15" fillId="18" borderId="0" xfId="0" applyNumberFormat="1" applyFont="1" applyFill="1" applyAlignment="1">
      <alignment horizontal="center"/>
    </xf>
    <xf numFmtId="165" fontId="15" fillId="20" borderId="0" xfId="0" applyNumberFormat="1" applyFont="1" applyFill="1" applyAlignment="1">
      <alignment horizontal="right"/>
    </xf>
    <xf numFmtId="165" fontId="17" fillId="21" borderId="0" xfId="0" applyNumberFormat="1" applyFont="1" applyFill="1" applyAlignment="1">
      <alignment horizontal="center"/>
    </xf>
    <xf numFmtId="165" fontId="16" fillId="22" borderId="0" xfId="0" applyNumberFormat="1" applyFont="1" applyFill="1" applyAlignment="1">
      <alignment horizontal="right"/>
    </xf>
    <xf numFmtId="165" fontId="15" fillId="23" borderId="0" xfId="0" applyNumberFormat="1" applyFont="1" applyFill="1" applyAlignment="1">
      <alignment horizontal="center"/>
    </xf>
    <xf numFmtId="165" fontId="15" fillId="24" borderId="0" xfId="0" applyNumberFormat="1" applyFont="1" applyFill="1" applyAlignment="1">
      <alignment horizontal="right"/>
    </xf>
    <xf numFmtId="165" fontId="15" fillId="25" borderId="0" xfId="0" applyNumberFormat="1" applyFont="1" applyFill="1" applyAlignment="1">
      <alignment horizontal="right"/>
    </xf>
    <xf numFmtId="165" fontId="17" fillId="26" borderId="0" xfId="0" applyNumberFormat="1" applyFont="1" applyFill="1" applyAlignment="1">
      <alignment horizontal="center"/>
    </xf>
    <xf numFmtId="165" fontId="15" fillId="27" borderId="0" xfId="0" applyNumberFormat="1" applyFont="1" applyFill="1" applyAlignment="1">
      <alignment horizontal="right"/>
    </xf>
    <xf numFmtId="165" fontId="16" fillId="28" borderId="0" xfId="0" applyNumberFormat="1" applyFont="1" applyFill="1" applyAlignment="1">
      <alignment horizontal="center"/>
    </xf>
    <xf numFmtId="165" fontId="15" fillId="29" borderId="0" xfId="0" applyNumberFormat="1" applyFont="1" applyFill="1" applyAlignment="1">
      <alignment horizontal="center"/>
    </xf>
    <xf numFmtId="165" fontId="16" fillId="30" borderId="0" xfId="0" applyNumberFormat="1" applyFont="1" applyFill="1" applyAlignment="1">
      <alignment horizontal="right"/>
    </xf>
    <xf numFmtId="165" fontId="15" fillId="31" borderId="0" xfId="0" applyNumberFormat="1" applyFont="1" applyFill="1" applyAlignment="1">
      <alignment horizontal="center"/>
    </xf>
    <xf numFmtId="165" fontId="16" fillId="15" borderId="0" xfId="0" applyNumberFormat="1" applyFont="1" applyFill="1" applyAlignment="1">
      <alignment horizontal="center"/>
    </xf>
    <xf numFmtId="165" fontId="15" fillId="33" borderId="0" xfId="0" applyNumberFormat="1" applyFont="1" applyFill="1" applyAlignment="1">
      <alignment horizontal="right"/>
    </xf>
    <xf numFmtId="165" fontId="15" fillId="36" borderId="0" xfId="0" applyNumberFormat="1" applyFont="1" applyFill="1" applyAlignment="1">
      <alignment horizontal="right"/>
    </xf>
    <xf numFmtId="165" fontId="15" fillId="37" borderId="0" xfId="0" applyNumberFormat="1" applyFont="1" applyFill="1" applyAlignment="1">
      <alignment horizontal="right"/>
    </xf>
    <xf numFmtId="166" fontId="15" fillId="38" borderId="0" xfId="0" applyNumberFormat="1" applyFont="1" applyFill="1" applyAlignment="1">
      <alignment horizontal="right"/>
    </xf>
    <xf numFmtId="166" fontId="15" fillId="40" borderId="0" xfId="0" applyNumberFormat="1" applyFont="1" applyFill="1" applyAlignment="1">
      <alignment horizontal="right"/>
    </xf>
    <xf numFmtId="166" fontId="15" fillId="41" borderId="0" xfId="0" applyNumberFormat="1" applyFont="1" applyFill="1" applyAlignment="1">
      <alignment horizontal="right"/>
    </xf>
    <xf numFmtId="166" fontId="15" fillId="42" borderId="0" xfId="0" applyNumberFormat="1" applyFont="1" applyFill="1" applyAlignment="1">
      <alignment horizontal="right"/>
    </xf>
    <xf numFmtId="166" fontId="18" fillId="21" borderId="0" xfId="0" applyNumberFormat="1" applyFont="1" applyFill="1" applyAlignment="1">
      <alignment horizontal="right"/>
    </xf>
    <xf numFmtId="166" fontId="18" fillId="32" borderId="0" xfId="0" applyNumberFormat="1" applyFont="1" applyFill="1" applyAlignment="1">
      <alignment horizontal="right"/>
    </xf>
    <xf numFmtId="166" fontId="18" fillId="15" borderId="0" xfId="0" applyNumberFormat="1" applyFont="1" applyFill="1" applyAlignment="1">
      <alignment horizontal="right"/>
    </xf>
    <xf numFmtId="165" fontId="16" fillId="34" borderId="0" xfId="0" applyNumberFormat="1" applyFont="1" applyFill="1" applyAlignment="1">
      <alignment horizontal="right"/>
    </xf>
    <xf numFmtId="165" fontId="16" fillId="35" borderId="0" xfId="0" applyNumberFormat="1" applyFont="1" applyFill="1" applyAlignment="1">
      <alignment horizontal="right"/>
    </xf>
    <xf numFmtId="166" fontId="16" fillId="39" borderId="0" xfId="0" applyNumberFormat="1" applyFont="1" applyFill="1" applyAlignment="1">
      <alignment horizontal="right"/>
    </xf>
    <xf numFmtId="165" fontId="18" fillId="43" borderId="0" xfId="0" applyNumberFormat="1" applyFont="1" applyFill="1" applyAlignment="1">
      <alignment horizontal="right"/>
    </xf>
    <xf numFmtId="166" fontId="18" fillId="17" borderId="0" xfId="0" applyNumberFormat="1" applyFont="1" applyFill="1" applyAlignment="1">
      <alignment horizontal="right"/>
    </xf>
    <xf numFmtId="166" fontId="16" fillId="44" borderId="0" xfId="0" applyNumberFormat="1" applyFont="1" applyFill="1" applyAlignment="1">
      <alignment horizontal="right"/>
    </xf>
    <xf numFmtId="166" fontId="15" fillId="0" borderId="0" xfId="0" applyNumberFormat="1" applyFont="1" applyAlignment="1">
      <alignment horizontal="left"/>
    </xf>
    <xf numFmtId="165" fontId="15" fillId="0" borderId="0" xfId="0" applyNumberFormat="1" applyFont="1" applyAlignment="1">
      <alignment horizontal="right"/>
    </xf>
    <xf numFmtId="165" fontId="16" fillId="19" borderId="0" xfId="0" applyNumberFormat="1" applyFont="1" applyFill="1" applyAlignment="1">
      <alignment horizontal="center"/>
    </xf>
    <xf numFmtId="0" fontId="2" fillId="0" borderId="0" xfId="0" applyNumberFormat="1" applyFont="1" applyAlignment="1"/>
    <xf numFmtId="169" fontId="17" fillId="45" borderId="0" xfId="0" applyNumberFormat="1" applyFont="1" applyFill="1" applyAlignment="1">
      <alignment horizontal="right"/>
    </xf>
    <xf numFmtId="166" fontId="16" fillId="46" borderId="0" xfId="0" applyNumberFormat="1" applyFont="1" applyFill="1" applyAlignment="1">
      <alignment horizontal="right"/>
    </xf>
    <xf numFmtId="165" fontId="16" fillId="47" borderId="0" xfId="0" applyNumberFormat="1" applyFont="1" applyFill="1" applyAlignment="1">
      <alignment horizontal="right"/>
    </xf>
    <xf numFmtId="165" fontId="15" fillId="27" borderId="0" xfId="0" applyNumberFormat="1" applyFont="1" applyFill="1" applyAlignment="1">
      <alignment horizontal="center"/>
    </xf>
    <xf numFmtId="165" fontId="15" fillId="48" borderId="0" xfId="0" applyNumberFormat="1" applyFont="1" applyFill="1" applyAlignment="1">
      <alignment horizontal="center"/>
    </xf>
    <xf numFmtId="0" fontId="15" fillId="0" borderId="0" xfId="0" applyFont="1"/>
    <xf numFmtId="0" fontId="4" fillId="0" borderId="0" xfId="0" applyFont="1"/>
    <xf numFmtId="0" fontId="16" fillId="0" borderId="0" xfId="0" applyFont="1"/>
    <xf numFmtId="0" fontId="17" fillId="0" borderId="0" xfId="0" applyFont="1"/>
    <xf numFmtId="165" fontId="15" fillId="0" borderId="0" xfId="0" applyNumberFormat="1" applyFont="1"/>
    <xf numFmtId="167" fontId="15" fillId="0" borderId="0" xfId="0" applyNumberFormat="1" applyFont="1"/>
    <xf numFmtId="0" fontId="19" fillId="0" borderId="0" xfId="0" applyFont="1"/>
    <xf numFmtId="165" fontId="20" fillId="0" borderId="1" xfId="0" applyNumberFormat="1" applyFont="1" applyBorder="1" applyAlignment="1">
      <alignment horizontal="right"/>
    </xf>
    <xf numFmtId="0" fontId="20" fillId="0" borderId="1" xfId="0" applyFont="1" applyBorder="1" applyAlignment="1">
      <alignment horizontal="right"/>
    </xf>
    <xf numFmtId="0" fontId="15" fillId="0" borderId="0" xfId="0" applyFont="1" applyAlignment="1">
      <alignment horizontal="right"/>
    </xf>
    <xf numFmtId="0" fontId="15" fillId="0" borderId="0" xfId="0" applyFont="1" applyAlignment="1">
      <alignment horizontal="left"/>
    </xf>
    <xf numFmtId="165" fontId="0" fillId="0" borderId="0" xfId="0" applyNumberFormat="1"/>
    <xf numFmtId="165" fontId="15" fillId="48" borderId="0" xfId="0" applyNumberFormat="1" applyFont="1" applyFill="1" applyAlignment="1">
      <alignment horizontal="right"/>
    </xf>
    <xf numFmtId="165" fontId="16" fillId="15" borderId="0" xfId="0" applyNumberFormat="1" applyFont="1" applyFill="1" applyAlignment="1">
      <alignment horizontal="right"/>
    </xf>
    <xf numFmtId="165" fontId="15" fillId="15" borderId="0" xfId="0" applyNumberFormat="1" applyFont="1" applyFill="1"/>
    <xf numFmtId="165" fontId="18" fillId="15" borderId="0" xfId="0" applyNumberFormat="1" applyFont="1" applyFill="1"/>
    <xf numFmtId="165" fontId="15" fillId="17" borderId="0" xfId="0" applyNumberFormat="1" applyFont="1" applyFill="1"/>
    <xf numFmtId="165" fontId="16" fillId="17" borderId="0" xfId="0" applyNumberFormat="1" applyFont="1" applyFill="1"/>
    <xf numFmtId="165" fontId="15" fillId="49" borderId="0" xfId="0" applyNumberFormat="1" applyFont="1" applyFill="1"/>
    <xf numFmtId="165" fontId="15" fillId="50" borderId="0" xfId="0" applyNumberFormat="1" applyFont="1" applyFill="1"/>
    <xf numFmtId="165" fontId="15" fillId="51" borderId="0" xfId="0" applyNumberFormat="1" applyFont="1" applyFill="1"/>
    <xf numFmtId="165" fontId="15" fillId="52" borderId="0" xfId="0" applyNumberFormat="1" applyFont="1" applyFill="1"/>
    <xf numFmtId="165" fontId="15" fillId="53" borderId="0" xfId="0" applyNumberFormat="1" applyFont="1" applyFill="1"/>
    <xf numFmtId="165" fontId="15" fillId="54" borderId="0" xfId="0" applyNumberFormat="1" applyFont="1" applyFill="1"/>
    <xf numFmtId="165" fontId="18" fillId="17" borderId="0" xfId="0" applyNumberFormat="1" applyFont="1" applyFill="1"/>
    <xf numFmtId="165" fontId="16" fillId="15" borderId="0" xfId="0" applyNumberFormat="1" applyFont="1" applyFill="1"/>
  </cellXfs>
  <cellStyles count="1">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a:t>Model 1 for GallonsPer100Miles    (1 variable, n=392)
Predicted GallonsPer100Miles = -0.380 + 1.734*Weight1000lb</a:t>
            </a:r>
          </a:p>
        </c:rich>
      </c:tx>
      <c:overlay val="0"/>
    </c:title>
    <c:autoTitleDeleted val="0"/>
    <c:plotArea>
      <c:layout/>
      <c:scatterChart>
        <c:scatterStyle val="lineMarker"/>
        <c:varyColors val="0"/>
        <c:ser>
          <c:idx val="0"/>
          <c:order val="0"/>
          <c:tx>
            <c:v>Actual</c:v>
          </c:tx>
          <c:spPr>
            <a:ln w="25400">
              <a:noFill/>
            </a:ln>
          </c:spPr>
          <c:marker>
            <c:symbol val="diamond"/>
            <c:size val="4"/>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392"/>
              <c:pt idx="0">
                <c:v>3.504</c:v>
              </c:pt>
              <c:pt idx="1">
                <c:v>3.6930000000000001</c:v>
              </c:pt>
              <c:pt idx="2">
                <c:v>3.4359999999999999</c:v>
              </c:pt>
              <c:pt idx="3">
                <c:v>3.4329999999999998</c:v>
              </c:pt>
              <c:pt idx="4">
                <c:v>3.4489999999999998</c:v>
              </c:pt>
              <c:pt idx="5">
                <c:v>4.3410000000000002</c:v>
              </c:pt>
              <c:pt idx="6">
                <c:v>4.3540000000000001</c:v>
              </c:pt>
              <c:pt idx="7">
                <c:v>4.3120000000000003</c:v>
              </c:pt>
              <c:pt idx="8">
                <c:v>4.4249999999999998</c:v>
              </c:pt>
              <c:pt idx="9">
                <c:v>3.85</c:v>
              </c:pt>
              <c:pt idx="10">
                <c:v>3.5630000000000002</c:v>
              </c:pt>
              <c:pt idx="11">
                <c:v>3.609</c:v>
              </c:pt>
              <c:pt idx="12">
                <c:v>3.7610000000000001</c:v>
              </c:pt>
              <c:pt idx="13">
                <c:v>3.0859999999999999</c:v>
              </c:pt>
              <c:pt idx="14">
                <c:v>2.3719999999999999</c:v>
              </c:pt>
              <c:pt idx="15">
                <c:v>2.8330000000000002</c:v>
              </c:pt>
              <c:pt idx="16">
                <c:v>2.774</c:v>
              </c:pt>
              <c:pt idx="17">
                <c:v>2.5870000000000002</c:v>
              </c:pt>
              <c:pt idx="18">
                <c:v>2.13</c:v>
              </c:pt>
              <c:pt idx="19">
                <c:v>1.835</c:v>
              </c:pt>
              <c:pt idx="20">
                <c:v>2.6720000000000002</c:v>
              </c:pt>
              <c:pt idx="21">
                <c:v>2.4300000000000002</c:v>
              </c:pt>
              <c:pt idx="22">
                <c:v>2.375</c:v>
              </c:pt>
              <c:pt idx="23">
                <c:v>2.234</c:v>
              </c:pt>
              <c:pt idx="24">
                <c:v>2.6480000000000001</c:v>
              </c:pt>
              <c:pt idx="25">
                <c:v>4.6150000000000002</c:v>
              </c:pt>
              <c:pt idx="26">
                <c:v>4.3760000000000003</c:v>
              </c:pt>
              <c:pt idx="27">
                <c:v>4.3819999999999997</c:v>
              </c:pt>
              <c:pt idx="28">
                <c:v>4.7320000000000002</c:v>
              </c:pt>
              <c:pt idx="29">
                <c:v>2.13</c:v>
              </c:pt>
              <c:pt idx="30">
                <c:v>2.2639999999999998</c:v>
              </c:pt>
              <c:pt idx="31">
                <c:v>2.2280000000000002</c:v>
              </c:pt>
              <c:pt idx="32">
                <c:v>2.6339999999999999</c:v>
              </c:pt>
              <c:pt idx="33">
                <c:v>3.4390000000000001</c:v>
              </c:pt>
              <c:pt idx="34">
                <c:v>3.3290000000000002</c:v>
              </c:pt>
              <c:pt idx="35">
                <c:v>3.302</c:v>
              </c:pt>
              <c:pt idx="36">
                <c:v>3.2879999999999998</c:v>
              </c:pt>
              <c:pt idx="37">
                <c:v>4.2089999999999996</c:v>
              </c:pt>
              <c:pt idx="38">
                <c:v>4.4640000000000004</c:v>
              </c:pt>
              <c:pt idx="39">
                <c:v>4.1539999999999999</c:v>
              </c:pt>
              <c:pt idx="40">
                <c:v>4.0960000000000001</c:v>
              </c:pt>
              <c:pt idx="41">
                <c:v>4.9550000000000001</c:v>
              </c:pt>
              <c:pt idx="42">
                <c:v>4.7460000000000004</c:v>
              </c:pt>
              <c:pt idx="43">
                <c:v>5.14</c:v>
              </c:pt>
              <c:pt idx="44">
                <c:v>2.9620000000000002</c:v>
              </c:pt>
              <c:pt idx="45">
                <c:v>2.4079999999999999</c:v>
              </c:pt>
              <c:pt idx="46">
                <c:v>3.282</c:v>
              </c:pt>
              <c:pt idx="47">
                <c:v>3.1389999999999998</c:v>
              </c:pt>
              <c:pt idx="48">
                <c:v>2.2200000000000002</c:v>
              </c:pt>
              <c:pt idx="49">
                <c:v>2.1230000000000002</c:v>
              </c:pt>
              <c:pt idx="50">
                <c:v>2.0739999999999998</c:v>
              </c:pt>
              <c:pt idx="51">
                <c:v>2.0649999999999999</c:v>
              </c:pt>
              <c:pt idx="52">
                <c:v>1.7729999999999999</c:v>
              </c:pt>
              <c:pt idx="53">
                <c:v>1.613</c:v>
              </c:pt>
              <c:pt idx="54">
                <c:v>1.8340000000000001</c:v>
              </c:pt>
              <c:pt idx="55">
                <c:v>1.9550000000000001</c:v>
              </c:pt>
              <c:pt idx="56">
                <c:v>2.278</c:v>
              </c:pt>
              <c:pt idx="57">
                <c:v>2.1259999999999999</c:v>
              </c:pt>
              <c:pt idx="58">
                <c:v>2.254</c:v>
              </c:pt>
              <c:pt idx="59">
                <c:v>2.4079999999999999</c:v>
              </c:pt>
              <c:pt idx="60">
                <c:v>2.226</c:v>
              </c:pt>
              <c:pt idx="61">
                <c:v>4.274</c:v>
              </c:pt>
              <c:pt idx="62">
                <c:v>4.3849999999999998</c:v>
              </c:pt>
              <c:pt idx="63">
                <c:v>4.1349999999999998</c:v>
              </c:pt>
              <c:pt idx="64">
                <c:v>4.1289999999999996</c:v>
              </c:pt>
              <c:pt idx="65">
                <c:v>3.6720000000000002</c:v>
              </c:pt>
              <c:pt idx="66">
                <c:v>4.633</c:v>
              </c:pt>
              <c:pt idx="67">
                <c:v>4.5019999999999998</c:v>
              </c:pt>
              <c:pt idx="68">
                <c:v>4.4560000000000004</c:v>
              </c:pt>
              <c:pt idx="69">
                <c:v>4.4219999999999997</c:v>
              </c:pt>
              <c:pt idx="70">
                <c:v>2.33</c:v>
              </c:pt>
              <c:pt idx="71">
                <c:v>3.8919999999999999</c:v>
              </c:pt>
              <c:pt idx="72">
                <c:v>4.0979999999999999</c:v>
              </c:pt>
              <c:pt idx="73">
                <c:v>4.2939999999999996</c:v>
              </c:pt>
              <c:pt idx="74">
                <c:v>4.077</c:v>
              </c:pt>
              <c:pt idx="75">
                <c:v>2.9329999999999998</c:v>
              </c:pt>
              <c:pt idx="76">
                <c:v>2.5110000000000001</c:v>
              </c:pt>
              <c:pt idx="77">
                <c:v>2.9790000000000001</c:v>
              </c:pt>
              <c:pt idx="78">
                <c:v>2.1890000000000001</c:v>
              </c:pt>
              <c:pt idx="79">
                <c:v>2.395</c:v>
              </c:pt>
              <c:pt idx="80">
                <c:v>2.2879999999999998</c:v>
              </c:pt>
              <c:pt idx="81">
                <c:v>2.5059999999999998</c:v>
              </c:pt>
              <c:pt idx="82">
                <c:v>2.1640000000000001</c:v>
              </c:pt>
              <c:pt idx="83">
                <c:v>2.1</c:v>
              </c:pt>
              <c:pt idx="84">
                <c:v>4.0999999999999996</c:v>
              </c:pt>
              <c:pt idx="85">
                <c:v>3.6720000000000002</c:v>
              </c:pt>
              <c:pt idx="86">
                <c:v>3.988</c:v>
              </c:pt>
              <c:pt idx="87">
                <c:v>4.0419999999999998</c:v>
              </c:pt>
              <c:pt idx="88">
                <c:v>3.7770000000000001</c:v>
              </c:pt>
              <c:pt idx="89">
                <c:v>4.952</c:v>
              </c:pt>
              <c:pt idx="90">
                <c:v>4.4640000000000004</c:v>
              </c:pt>
              <c:pt idx="91">
                <c:v>4.3630000000000004</c:v>
              </c:pt>
              <c:pt idx="92">
                <c:v>4.2370000000000001</c:v>
              </c:pt>
              <c:pt idx="93">
                <c:v>4.7350000000000003</c:v>
              </c:pt>
              <c:pt idx="94">
                <c:v>4.9509999999999996</c:v>
              </c:pt>
              <c:pt idx="95">
                <c:v>3.8210000000000002</c:v>
              </c:pt>
              <c:pt idx="96">
                <c:v>3.121</c:v>
              </c:pt>
              <c:pt idx="97">
                <c:v>3.278</c:v>
              </c:pt>
              <c:pt idx="98">
                <c:v>2.9449999999999998</c:v>
              </c:pt>
              <c:pt idx="99">
                <c:v>3.0209999999999999</c:v>
              </c:pt>
              <c:pt idx="100">
                <c:v>2.9039999999999999</c:v>
              </c:pt>
              <c:pt idx="101">
                <c:v>1.95</c:v>
              </c:pt>
              <c:pt idx="102">
                <c:v>4.9969999999999999</c:v>
              </c:pt>
              <c:pt idx="103">
                <c:v>4.9059999999999997</c:v>
              </c:pt>
              <c:pt idx="104">
                <c:v>4.6539999999999999</c:v>
              </c:pt>
              <c:pt idx="105">
                <c:v>4.4989999999999997</c:v>
              </c:pt>
              <c:pt idx="106">
                <c:v>2.7890000000000001</c:v>
              </c:pt>
              <c:pt idx="107">
                <c:v>2.2789999999999999</c:v>
              </c:pt>
              <c:pt idx="108">
                <c:v>2.4009999999999998</c:v>
              </c:pt>
              <c:pt idx="109">
                <c:v>2.379</c:v>
              </c:pt>
              <c:pt idx="110">
                <c:v>2.1240000000000001</c:v>
              </c:pt>
              <c:pt idx="111">
                <c:v>2.31</c:v>
              </c:pt>
              <c:pt idx="112">
                <c:v>2.472</c:v>
              </c:pt>
              <c:pt idx="113">
                <c:v>2.2650000000000001</c:v>
              </c:pt>
              <c:pt idx="114">
                <c:v>4.0819999999999999</c:v>
              </c:pt>
              <c:pt idx="115">
                <c:v>4.2779999999999996</c:v>
              </c:pt>
              <c:pt idx="116">
                <c:v>1.867</c:v>
              </c:pt>
              <c:pt idx="117">
                <c:v>2.1579999999999999</c:v>
              </c:pt>
              <c:pt idx="118">
                <c:v>2.5819999999999999</c:v>
              </c:pt>
              <c:pt idx="119">
                <c:v>2.8679999999999999</c:v>
              </c:pt>
              <c:pt idx="120">
                <c:v>3.399</c:v>
              </c:pt>
              <c:pt idx="121">
                <c:v>2.66</c:v>
              </c:pt>
              <c:pt idx="122">
                <c:v>2.8069999999999999</c:v>
              </c:pt>
              <c:pt idx="123">
                <c:v>3.6640000000000001</c:v>
              </c:pt>
              <c:pt idx="124">
                <c:v>3.1019999999999999</c:v>
              </c:pt>
              <c:pt idx="125">
                <c:v>2.9009999999999998</c:v>
              </c:pt>
              <c:pt idx="126">
                <c:v>3.3359999999999999</c:v>
              </c:pt>
              <c:pt idx="127">
                <c:v>1.95</c:v>
              </c:pt>
              <c:pt idx="128">
                <c:v>2.4510000000000001</c:v>
              </c:pt>
              <c:pt idx="129">
                <c:v>1.8360000000000001</c:v>
              </c:pt>
              <c:pt idx="130">
                <c:v>2.5419999999999998</c:v>
              </c:pt>
              <c:pt idx="131">
                <c:v>3.7810000000000001</c:v>
              </c:pt>
              <c:pt idx="132">
                <c:v>3.6320000000000001</c:v>
              </c:pt>
              <c:pt idx="133">
                <c:v>3.613</c:v>
              </c:pt>
              <c:pt idx="134">
                <c:v>4.141</c:v>
              </c:pt>
              <c:pt idx="135">
                <c:v>4.6989999999999998</c:v>
              </c:pt>
              <c:pt idx="136">
                <c:v>4.4569999999999999</c:v>
              </c:pt>
              <c:pt idx="137">
                <c:v>4.6379999999999999</c:v>
              </c:pt>
              <c:pt idx="138">
                <c:v>4.2569999999999997</c:v>
              </c:pt>
              <c:pt idx="139">
                <c:v>2.2189999999999999</c:v>
              </c:pt>
              <c:pt idx="140">
                <c:v>1.9630000000000001</c:v>
              </c:pt>
              <c:pt idx="141">
                <c:v>2.2999999999999998</c:v>
              </c:pt>
              <c:pt idx="142">
                <c:v>1.649</c:v>
              </c:pt>
              <c:pt idx="143">
                <c:v>2.0030000000000001</c:v>
              </c:pt>
              <c:pt idx="144">
                <c:v>2.125</c:v>
              </c:pt>
              <c:pt idx="145">
                <c:v>2.1080000000000001</c:v>
              </c:pt>
              <c:pt idx="146">
                <c:v>2.246</c:v>
              </c:pt>
              <c:pt idx="147">
                <c:v>2.4889999999999999</c:v>
              </c:pt>
              <c:pt idx="148">
                <c:v>2.391</c:v>
              </c:pt>
              <c:pt idx="149">
                <c:v>2</c:v>
              </c:pt>
              <c:pt idx="150">
                <c:v>3.2639999999999998</c:v>
              </c:pt>
              <c:pt idx="151">
                <c:v>3.4590000000000001</c:v>
              </c:pt>
              <c:pt idx="152">
                <c:v>3.4319999999999999</c:v>
              </c:pt>
              <c:pt idx="153">
                <c:v>3.1579999999999999</c:v>
              </c:pt>
              <c:pt idx="154">
                <c:v>4.6680000000000001</c:v>
              </c:pt>
              <c:pt idx="155">
                <c:v>4.4400000000000004</c:v>
              </c:pt>
              <c:pt idx="156">
                <c:v>4.4980000000000002</c:v>
              </c:pt>
              <c:pt idx="157">
                <c:v>4.657</c:v>
              </c:pt>
              <c:pt idx="158">
                <c:v>3.907</c:v>
              </c:pt>
              <c:pt idx="159">
                <c:v>3.8969999999999998</c:v>
              </c:pt>
              <c:pt idx="160">
                <c:v>3.73</c:v>
              </c:pt>
              <c:pt idx="161">
                <c:v>3.7850000000000001</c:v>
              </c:pt>
              <c:pt idx="162">
                <c:v>3.0390000000000001</c:v>
              </c:pt>
              <c:pt idx="163">
                <c:v>3.2210000000000001</c:v>
              </c:pt>
              <c:pt idx="164">
                <c:v>3.169</c:v>
              </c:pt>
              <c:pt idx="165">
                <c:v>2.1709999999999998</c:v>
              </c:pt>
              <c:pt idx="166">
                <c:v>2.6389999999999998</c:v>
              </c:pt>
              <c:pt idx="167">
                <c:v>2.9140000000000001</c:v>
              </c:pt>
              <c:pt idx="168">
                <c:v>2.5920000000000001</c:v>
              </c:pt>
              <c:pt idx="169">
                <c:v>2.702</c:v>
              </c:pt>
              <c:pt idx="170">
                <c:v>2.2229999999999999</c:v>
              </c:pt>
              <c:pt idx="171">
                <c:v>2.5449999999999999</c:v>
              </c:pt>
              <c:pt idx="172">
                <c:v>2.984</c:v>
              </c:pt>
              <c:pt idx="173">
                <c:v>1.9370000000000001</c:v>
              </c:pt>
              <c:pt idx="174">
                <c:v>3.2109999999999999</c:v>
              </c:pt>
              <c:pt idx="175">
                <c:v>2.694</c:v>
              </c:pt>
              <c:pt idx="176">
                <c:v>2.9569999999999999</c:v>
              </c:pt>
              <c:pt idx="177">
                <c:v>2.9449999999999998</c:v>
              </c:pt>
              <c:pt idx="178">
                <c:v>2.6709999999999998</c:v>
              </c:pt>
              <c:pt idx="179">
                <c:v>1.7949999999999999</c:v>
              </c:pt>
              <c:pt idx="180">
                <c:v>2.464</c:v>
              </c:pt>
              <c:pt idx="181">
                <c:v>2.2200000000000002</c:v>
              </c:pt>
              <c:pt idx="182">
                <c:v>2.5720000000000001</c:v>
              </c:pt>
              <c:pt idx="183">
                <c:v>2.2549999999999999</c:v>
              </c:pt>
              <c:pt idx="184">
                <c:v>2.202</c:v>
              </c:pt>
              <c:pt idx="185">
                <c:v>4.2149999999999999</c:v>
              </c:pt>
              <c:pt idx="186">
                <c:v>4.1900000000000004</c:v>
              </c:pt>
              <c:pt idx="187">
                <c:v>3.9620000000000002</c:v>
              </c:pt>
              <c:pt idx="188">
                <c:v>4.2149999999999999</c:v>
              </c:pt>
              <c:pt idx="189">
                <c:v>3.2330000000000001</c:v>
              </c:pt>
              <c:pt idx="190">
                <c:v>3.3530000000000002</c:v>
              </c:pt>
              <c:pt idx="191">
                <c:v>3.012</c:v>
              </c:pt>
              <c:pt idx="192">
                <c:v>3.085</c:v>
              </c:pt>
              <c:pt idx="193">
                <c:v>2.0350000000000001</c:v>
              </c:pt>
              <c:pt idx="194">
                <c:v>2.1640000000000001</c:v>
              </c:pt>
              <c:pt idx="195">
                <c:v>1.9370000000000001</c:v>
              </c:pt>
              <c:pt idx="196">
                <c:v>1.7949999999999999</c:v>
              </c:pt>
              <c:pt idx="197">
                <c:v>3.6509999999999998</c:v>
              </c:pt>
              <c:pt idx="198">
                <c:v>3.5739999999999998</c:v>
              </c:pt>
              <c:pt idx="199">
                <c:v>3.645</c:v>
              </c:pt>
              <c:pt idx="200">
                <c:v>3.1930000000000001</c:v>
              </c:pt>
              <c:pt idx="201">
                <c:v>1.825</c:v>
              </c:pt>
              <c:pt idx="202">
                <c:v>1.99</c:v>
              </c:pt>
              <c:pt idx="203">
                <c:v>2.1549999999999998</c:v>
              </c:pt>
              <c:pt idx="204">
                <c:v>2.5649999999999999</c:v>
              </c:pt>
              <c:pt idx="205">
                <c:v>3.15</c:v>
              </c:pt>
              <c:pt idx="206">
                <c:v>3.94</c:v>
              </c:pt>
              <c:pt idx="207">
                <c:v>3.27</c:v>
              </c:pt>
              <c:pt idx="208">
                <c:v>2.93</c:v>
              </c:pt>
              <c:pt idx="209">
                <c:v>3.82</c:v>
              </c:pt>
              <c:pt idx="210">
                <c:v>4.38</c:v>
              </c:pt>
              <c:pt idx="211">
                <c:v>4.0549999999999997</c:v>
              </c:pt>
              <c:pt idx="212">
                <c:v>3.87</c:v>
              </c:pt>
              <c:pt idx="213">
                <c:v>3.7549999999999999</c:v>
              </c:pt>
              <c:pt idx="214">
                <c:v>2.0449999999999999</c:v>
              </c:pt>
              <c:pt idx="215">
                <c:v>2.1549999999999998</c:v>
              </c:pt>
              <c:pt idx="216">
                <c:v>1.825</c:v>
              </c:pt>
              <c:pt idx="217">
                <c:v>2.2999999999999998</c:v>
              </c:pt>
              <c:pt idx="218">
                <c:v>1.9450000000000001</c:v>
              </c:pt>
              <c:pt idx="219">
                <c:v>3.88</c:v>
              </c:pt>
              <c:pt idx="220">
                <c:v>4.0599999999999996</c:v>
              </c:pt>
              <c:pt idx="221">
                <c:v>4.1399999999999997</c:v>
              </c:pt>
              <c:pt idx="222">
                <c:v>4.2949999999999999</c:v>
              </c:pt>
              <c:pt idx="223">
                <c:v>3.52</c:v>
              </c:pt>
              <c:pt idx="224">
                <c:v>3.4249999999999998</c:v>
              </c:pt>
              <c:pt idx="225">
                <c:v>3.63</c:v>
              </c:pt>
              <c:pt idx="226">
                <c:v>3.5249999999999999</c:v>
              </c:pt>
              <c:pt idx="227">
                <c:v>4.22</c:v>
              </c:pt>
              <c:pt idx="228">
                <c:v>4.165</c:v>
              </c:pt>
              <c:pt idx="229">
                <c:v>4.3250000000000002</c:v>
              </c:pt>
              <c:pt idx="230">
                <c:v>4.335</c:v>
              </c:pt>
              <c:pt idx="231">
                <c:v>1.94</c:v>
              </c:pt>
              <c:pt idx="232">
                <c:v>2.74</c:v>
              </c:pt>
              <c:pt idx="233">
                <c:v>2.2650000000000001</c:v>
              </c:pt>
              <c:pt idx="234">
                <c:v>2.7549999999999999</c:v>
              </c:pt>
              <c:pt idx="235">
                <c:v>2.0510000000000002</c:v>
              </c:pt>
              <c:pt idx="236">
                <c:v>2.0750000000000002</c:v>
              </c:pt>
              <c:pt idx="237">
                <c:v>1.9850000000000001</c:v>
              </c:pt>
              <c:pt idx="238">
                <c:v>2.19</c:v>
              </c:pt>
              <c:pt idx="239">
                <c:v>2.8149999999999999</c:v>
              </c:pt>
              <c:pt idx="240">
                <c:v>2.6</c:v>
              </c:pt>
              <c:pt idx="241">
                <c:v>2.72</c:v>
              </c:pt>
              <c:pt idx="242">
                <c:v>1.9850000000000001</c:v>
              </c:pt>
              <c:pt idx="243">
                <c:v>1.8</c:v>
              </c:pt>
              <c:pt idx="244">
                <c:v>1.9850000000000001</c:v>
              </c:pt>
              <c:pt idx="245">
                <c:v>2.0699999999999998</c:v>
              </c:pt>
              <c:pt idx="246">
                <c:v>1.8</c:v>
              </c:pt>
              <c:pt idx="247">
                <c:v>3.3650000000000002</c:v>
              </c:pt>
              <c:pt idx="248">
                <c:v>3.7349999999999999</c:v>
              </c:pt>
              <c:pt idx="249">
                <c:v>3.57</c:v>
              </c:pt>
              <c:pt idx="250">
                <c:v>3.5350000000000001</c:v>
              </c:pt>
              <c:pt idx="251">
                <c:v>3.1549999999999998</c:v>
              </c:pt>
              <c:pt idx="252">
                <c:v>2.9649999999999999</c:v>
              </c:pt>
              <c:pt idx="253">
                <c:v>2.72</c:v>
              </c:pt>
              <c:pt idx="254">
                <c:v>3.43</c:v>
              </c:pt>
              <c:pt idx="255">
                <c:v>3.21</c:v>
              </c:pt>
              <c:pt idx="256">
                <c:v>3.38</c:v>
              </c:pt>
              <c:pt idx="257">
                <c:v>3.07</c:v>
              </c:pt>
              <c:pt idx="258">
                <c:v>3.62</c:v>
              </c:pt>
              <c:pt idx="259">
                <c:v>3.41</c:v>
              </c:pt>
              <c:pt idx="260">
                <c:v>3.4249999999999998</c:v>
              </c:pt>
              <c:pt idx="261">
                <c:v>3.4449999999999998</c:v>
              </c:pt>
              <c:pt idx="262">
                <c:v>3.2050000000000001</c:v>
              </c:pt>
              <c:pt idx="263">
                <c:v>4.08</c:v>
              </c:pt>
              <c:pt idx="264">
                <c:v>2.1549999999999998</c:v>
              </c:pt>
              <c:pt idx="265">
                <c:v>2.56</c:v>
              </c:pt>
              <c:pt idx="266">
                <c:v>2.2999999999999998</c:v>
              </c:pt>
              <c:pt idx="267">
                <c:v>2.23</c:v>
              </c:pt>
              <c:pt idx="268">
                <c:v>2.5150000000000001</c:v>
              </c:pt>
              <c:pt idx="269">
                <c:v>2.7450000000000001</c:v>
              </c:pt>
              <c:pt idx="270">
                <c:v>2.855</c:v>
              </c:pt>
              <c:pt idx="271">
                <c:v>2.4049999999999998</c:v>
              </c:pt>
              <c:pt idx="272">
                <c:v>2.83</c:v>
              </c:pt>
              <c:pt idx="273">
                <c:v>3.14</c:v>
              </c:pt>
              <c:pt idx="274">
                <c:v>2.7949999999999999</c:v>
              </c:pt>
              <c:pt idx="275">
                <c:v>3.41</c:v>
              </c:pt>
              <c:pt idx="276">
                <c:v>1.99</c:v>
              </c:pt>
              <c:pt idx="277">
                <c:v>2.1349999999999998</c:v>
              </c:pt>
              <c:pt idx="278">
                <c:v>3.2450000000000001</c:v>
              </c:pt>
              <c:pt idx="279">
                <c:v>2.99</c:v>
              </c:pt>
              <c:pt idx="280">
                <c:v>2.89</c:v>
              </c:pt>
              <c:pt idx="281">
                <c:v>3.2650000000000001</c:v>
              </c:pt>
              <c:pt idx="282">
                <c:v>3.36</c:v>
              </c:pt>
              <c:pt idx="283">
                <c:v>3.84</c:v>
              </c:pt>
              <c:pt idx="284">
                <c:v>3.7250000000000001</c:v>
              </c:pt>
              <c:pt idx="285">
                <c:v>3.9550000000000001</c:v>
              </c:pt>
              <c:pt idx="286">
                <c:v>3.83</c:v>
              </c:pt>
              <c:pt idx="287">
                <c:v>4.3600000000000003</c:v>
              </c:pt>
              <c:pt idx="288">
                <c:v>4.0540000000000003</c:v>
              </c:pt>
              <c:pt idx="289">
                <c:v>3.605</c:v>
              </c:pt>
              <c:pt idx="290">
                <c:v>3.94</c:v>
              </c:pt>
              <c:pt idx="291">
                <c:v>1.925</c:v>
              </c:pt>
              <c:pt idx="292">
                <c:v>1.9750000000000001</c:v>
              </c:pt>
              <c:pt idx="293">
                <c:v>1.915</c:v>
              </c:pt>
              <c:pt idx="294">
                <c:v>2.67</c:v>
              </c:pt>
              <c:pt idx="295">
                <c:v>3.53</c:v>
              </c:pt>
              <c:pt idx="296">
                <c:v>3.9</c:v>
              </c:pt>
              <c:pt idx="297">
                <c:v>3.19</c:v>
              </c:pt>
              <c:pt idx="298">
                <c:v>3.42</c:v>
              </c:pt>
              <c:pt idx="299">
                <c:v>2.2000000000000002</c:v>
              </c:pt>
              <c:pt idx="300">
                <c:v>2.15</c:v>
              </c:pt>
              <c:pt idx="301">
                <c:v>2.02</c:v>
              </c:pt>
              <c:pt idx="302">
                <c:v>2.13</c:v>
              </c:pt>
              <c:pt idx="303">
                <c:v>2.67</c:v>
              </c:pt>
              <c:pt idx="304">
                <c:v>2.5950000000000002</c:v>
              </c:pt>
              <c:pt idx="305">
                <c:v>2.7</c:v>
              </c:pt>
              <c:pt idx="306">
                <c:v>2.556</c:v>
              </c:pt>
              <c:pt idx="307">
                <c:v>2.1440000000000001</c:v>
              </c:pt>
              <c:pt idx="308">
                <c:v>1.968</c:v>
              </c:pt>
              <c:pt idx="309">
                <c:v>2.12</c:v>
              </c:pt>
              <c:pt idx="310">
                <c:v>2.0190000000000001</c:v>
              </c:pt>
              <c:pt idx="311">
                <c:v>2.6779999999999999</c:v>
              </c:pt>
              <c:pt idx="312">
                <c:v>2.87</c:v>
              </c:pt>
              <c:pt idx="313">
                <c:v>3.0030000000000001</c:v>
              </c:pt>
              <c:pt idx="314">
                <c:v>3.3809999999999998</c:v>
              </c:pt>
              <c:pt idx="315">
                <c:v>2.1880000000000002</c:v>
              </c:pt>
              <c:pt idx="316">
                <c:v>2.7109999999999999</c:v>
              </c:pt>
              <c:pt idx="317">
                <c:v>2.5419999999999998</c:v>
              </c:pt>
              <c:pt idx="318">
                <c:v>2.4340000000000002</c:v>
              </c:pt>
              <c:pt idx="319">
                <c:v>2.2650000000000001</c:v>
              </c:pt>
              <c:pt idx="320">
                <c:v>2.11</c:v>
              </c:pt>
              <c:pt idx="321">
                <c:v>2.8</c:v>
              </c:pt>
              <c:pt idx="322">
                <c:v>2.11</c:v>
              </c:pt>
              <c:pt idx="323">
                <c:v>2.085</c:v>
              </c:pt>
              <c:pt idx="324">
                <c:v>2.335</c:v>
              </c:pt>
              <c:pt idx="325">
                <c:v>2.95</c:v>
              </c:pt>
              <c:pt idx="326">
                <c:v>3.25</c:v>
              </c:pt>
              <c:pt idx="327">
                <c:v>1.85</c:v>
              </c:pt>
              <c:pt idx="328">
                <c:v>2.145</c:v>
              </c:pt>
              <c:pt idx="329">
                <c:v>1.845</c:v>
              </c:pt>
              <c:pt idx="330">
                <c:v>2.91</c:v>
              </c:pt>
              <c:pt idx="331">
                <c:v>2.42</c:v>
              </c:pt>
              <c:pt idx="332">
                <c:v>2.5</c:v>
              </c:pt>
              <c:pt idx="333">
                <c:v>2.29</c:v>
              </c:pt>
              <c:pt idx="334">
                <c:v>2.4900000000000002</c:v>
              </c:pt>
              <c:pt idx="335">
                <c:v>2.6349999999999998</c:v>
              </c:pt>
              <c:pt idx="336">
                <c:v>2.62</c:v>
              </c:pt>
              <c:pt idx="337">
                <c:v>2.7250000000000001</c:v>
              </c:pt>
              <c:pt idx="338">
                <c:v>2.3849999999999998</c:v>
              </c:pt>
              <c:pt idx="339">
                <c:v>1.7549999999999999</c:v>
              </c:pt>
              <c:pt idx="340">
                <c:v>1.875</c:v>
              </c:pt>
              <c:pt idx="341">
                <c:v>1.76</c:v>
              </c:pt>
              <c:pt idx="342">
                <c:v>2.0649999999999999</c:v>
              </c:pt>
              <c:pt idx="343">
                <c:v>1.9750000000000001</c:v>
              </c:pt>
              <c:pt idx="344">
                <c:v>2.0499999999999998</c:v>
              </c:pt>
              <c:pt idx="345">
                <c:v>1.9850000000000001</c:v>
              </c:pt>
              <c:pt idx="346">
                <c:v>2.2149999999999999</c:v>
              </c:pt>
              <c:pt idx="347">
                <c:v>2.0449999999999999</c:v>
              </c:pt>
              <c:pt idx="348">
                <c:v>2.38</c:v>
              </c:pt>
              <c:pt idx="349">
                <c:v>2.19</c:v>
              </c:pt>
              <c:pt idx="350">
                <c:v>2.21</c:v>
              </c:pt>
              <c:pt idx="351">
                <c:v>2.35</c:v>
              </c:pt>
              <c:pt idx="352">
                <c:v>2.6150000000000002</c:v>
              </c:pt>
              <c:pt idx="353">
                <c:v>2.6349999999999998</c:v>
              </c:pt>
              <c:pt idx="354">
                <c:v>3.23</c:v>
              </c:pt>
              <c:pt idx="355">
                <c:v>3.16</c:v>
              </c:pt>
              <c:pt idx="356">
                <c:v>2.9</c:v>
              </c:pt>
              <c:pt idx="357">
                <c:v>2.93</c:v>
              </c:pt>
              <c:pt idx="358">
                <c:v>3.415</c:v>
              </c:pt>
              <c:pt idx="359">
                <c:v>3.7250000000000001</c:v>
              </c:pt>
              <c:pt idx="360">
                <c:v>3.06</c:v>
              </c:pt>
              <c:pt idx="361">
                <c:v>3.4649999999999999</c:v>
              </c:pt>
              <c:pt idx="362">
                <c:v>2.605</c:v>
              </c:pt>
              <c:pt idx="363">
                <c:v>2.64</c:v>
              </c:pt>
              <c:pt idx="364">
                <c:v>2.395</c:v>
              </c:pt>
              <c:pt idx="365">
                <c:v>2.5750000000000002</c:v>
              </c:pt>
              <c:pt idx="366">
                <c:v>2.5249999999999999</c:v>
              </c:pt>
              <c:pt idx="367">
                <c:v>2.7349999999999999</c:v>
              </c:pt>
              <c:pt idx="368">
                <c:v>2.8650000000000002</c:v>
              </c:pt>
              <c:pt idx="369">
                <c:v>1.98</c:v>
              </c:pt>
              <c:pt idx="370">
                <c:v>2.0249999999999999</c:v>
              </c:pt>
              <c:pt idx="371">
                <c:v>1.97</c:v>
              </c:pt>
              <c:pt idx="372">
                <c:v>2.125</c:v>
              </c:pt>
              <c:pt idx="373">
                <c:v>2.125</c:v>
              </c:pt>
              <c:pt idx="374">
                <c:v>2.16</c:v>
              </c:pt>
              <c:pt idx="375">
                <c:v>2.2050000000000001</c:v>
              </c:pt>
              <c:pt idx="376">
                <c:v>2.2450000000000001</c:v>
              </c:pt>
              <c:pt idx="377">
                <c:v>1.9650000000000001</c:v>
              </c:pt>
              <c:pt idx="378">
                <c:v>1.9650000000000001</c:v>
              </c:pt>
              <c:pt idx="379">
                <c:v>1.9950000000000001</c:v>
              </c:pt>
              <c:pt idx="380">
                <c:v>2.9449999999999998</c:v>
              </c:pt>
              <c:pt idx="381">
                <c:v>3.0150000000000001</c:v>
              </c:pt>
              <c:pt idx="382">
                <c:v>2.585</c:v>
              </c:pt>
              <c:pt idx="383">
                <c:v>2.835</c:v>
              </c:pt>
              <c:pt idx="384">
                <c:v>2.665</c:v>
              </c:pt>
              <c:pt idx="385">
                <c:v>2.37</c:v>
              </c:pt>
              <c:pt idx="386">
                <c:v>2.95</c:v>
              </c:pt>
              <c:pt idx="387">
                <c:v>2.79</c:v>
              </c:pt>
              <c:pt idx="388">
                <c:v>2.13</c:v>
              </c:pt>
              <c:pt idx="389">
                <c:v>2.2949999999999999</c:v>
              </c:pt>
              <c:pt idx="390">
                <c:v>2.625</c:v>
              </c:pt>
              <c:pt idx="391">
                <c:v>2.72</c:v>
              </c:pt>
            </c:numLit>
          </c:xVal>
          <c:yVal>
            <c:numLit>
              <c:formatCode>General</c:formatCode>
              <c:ptCount val="392"/>
              <c:pt idx="0">
                <c:v>5.5555555555555554</c:v>
              </c:pt>
              <c:pt idx="1">
                <c:v>6.666666666666667</c:v>
              </c:pt>
              <c:pt idx="2">
                <c:v>5.5555555555555554</c:v>
              </c:pt>
              <c:pt idx="3">
                <c:v>6.25</c:v>
              </c:pt>
              <c:pt idx="4">
                <c:v>5.882352941176471</c:v>
              </c:pt>
              <c:pt idx="5">
                <c:v>6.666666666666667</c:v>
              </c:pt>
              <c:pt idx="6">
                <c:v>7.1428571428571432</c:v>
              </c:pt>
              <c:pt idx="7">
                <c:v>7.1428571428571432</c:v>
              </c:pt>
              <c:pt idx="8">
                <c:v>7.1428571428571432</c:v>
              </c:pt>
              <c:pt idx="9">
                <c:v>6.666666666666667</c:v>
              </c:pt>
              <c:pt idx="10">
                <c:v>6.666666666666667</c:v>
              </c:pt>
              <c:pt idx="11">
                <c:v>7.1428571428571432</c:v>
              </c:pt>
              <c:pt idx="12">
                <c:v>6.666666666666667</c:v>
              </c:pt>
              <c:pt idx="13">
                <c:v>7.1428571428571432</c:v>
              </c:pt>
              <c:pt idx="14">
                <c:v>4.166666666666667</c:v>
              </c:pt>
              <c:pt idx="15">
                <c:v>4.5454545454545459</c:v>
              </c:pt>
              <c:pt idx="16">
                <c:v>5.5555555555555554</c:v>
              </c:pt>
              <c:pt idx="17">
                <c:v>4.7619047619047619</c:v>
              </c:pt>
              <c:pt idx="18">
                <c:v>3.7037037037037037</c:v>
              </c:pt>
              <c:pt idx="19">
                <c:v>3.8461538461538463</c:v>
              </c:pt>
              <c:pt idx="20">
                <c:v>4</c:v>
              </c:pt>
              <c:pt idx="21">
                <c:v>4.166666666666667</c:v>
              </c:pt>
              <c:pt idx="22">
                <c:v>4</c:v>
              </c:pt>
              <c:pt idx="23">
                <c:v>3.8461538461538463</c:v>
              </c:pt>
              <c:pt idx="24">
                <c:v>4.7619047619047619</c:v>
              </c:pt>
              <c:pt idx="25">
                <c:v>10</c:v>
              </c:pt>
              <c:pt idx="26">
                <c:v>10</c:v>
              </c:pt>
              <c:pt idx="27">
                <c:v>9.0909090909090917</c:v>
              </c:pt>
              <c:pt idx="28">
                <c:v>11.111111111111111</c:v>
              </c:pt>
              <c:pt idx="29">
                <c:v>3.7037037037037037</c:v>
              </c:pt>
              <c:pt idx="30">
                <c:v>3.5714285714285716</c:v>
              </c:pt>
              <c:pt idx="31">
                <c:v>4</c:v>
              </c:pt>
              <c:pt idx="32">
                <c:v>5.2631578947368425</c:v>
              </c:pt>
              <c:pt idx="33">
                <c:v>6.25</c:v>
              </c:pt>
              <c:pt idx="34">
                <c:v>5.882352941176471</c:v>
              </c:pt>
              <c:pt idx="35">
                <c:v>5.2631578947368425</c:v>
              </c:pt>
              <c:pt idx="36">
                <c:v>5.5555555555555554</c:v>
              </c:pt>
              <c:pt idx="37">
                <c:v>7.1428571428571432</c:v>
              </c:pt>
              <c:pt idx="38">
                <c:v>7.1428571428571432</c:v>
              </c:pt>
              <c:pt idx="39">
                <c:v>7.1428571428571432</c:v>
              </c:pt>
              <c:pt idx="40">
                <c:v>7.1428571428571432</c:v>
              </c:pt>
              <c:pt idx="41">
                <c:v>8.3333333333333339</c:v>
              </c:pt>
              <c:pt idx="42">
                <c:v>7.6923076923076925</c:v>
              </c:pt>
              <c:pt idx="43">
                <c:v>7.6923076923076925</c:v>
              </c:pt>
              <c:pt idx="44">
                <c:v>5.5555555555555554</c:v>
              </c:pt>
              <c:pt idx="45">
                <c:v>4.5454545454545459</c:v>
              </c:pt>
              <c:pt idx="46">
                <c:v>5.2631578947368425</c:v>
              </c:pt>
              <c:pt idx="47">
                <c:v>5.5555555555555554</c:v>
              </c:pt>
              <c:pt idx="48">
                <c:v>4.3478260869565215</c:v>
              </c:pt>
              <c:pt idx="49">
                <c:v>3.5714285714285716</c:v>
              </c:pt>
              <c:pt idx="50">
                <c:v>3.3333333333333335</c:v>
              </c:pt>
              <c:pt idx="51">
                <c:v>3.3333333333333335</c:v>
              </c:pt>
              <c:pt idx="52">
                <c:v>3.225806451612903</c:v>
              </c:pt>
              <c:pt idx="53">
                <c:v>2.8571428571428572</c:v>
              </c:pt>
              <c:pt idx="54">
                <c:v>3.7037037037037037</c:v>
              </c:pt>
              <c:pt idx="55">
                <c:v>3.8461538461538463</c:v>
              </c:pt>
              <c:pt idx="56">
                <c:v>4.166666666666667</c:v>
              </c:pt>
              <c:pt idx="57">
                <c:v>4</c:v>
              </c:pt>
              <c:pt idx="58">
                <c:v>4.3478260869565215</c:v>
              </c:pt>
              <c:pt idx="59">
                <c:v>5</c:v>
              </c:pt>
              <c:pt idx="60">
                <c:v>4.7619047619047619</c:v>
              </c:pt>
              <c:pt idx="61">
                <c:v>7.6923076923076925</c:v>
              </c:pt>
              <c:pt idx="62">
                <c:v>7.1428571428571432</c:v>
              </c:pt>
              <c:pt idx="63">
                <c:v>6.666666666666667</c:v>
              </c:pt>
              <c:pt idx="64">
                <c:v>7.1428571428571432</c:v>
              </c:pt>
              <c:pt idx="65">
                <c:v>5.882352941176471</c:v>
              </c:pt>
              <c:pt idx="66">
                <c:v>9.0909090909090917</c:v>
              </c:pt>
              <c:pt idx="67">
                <c:v>7.6923076923076925</c:v>
              </c:pt>
              <c:pt idx="68">
                <c:v>8.3333333333333339</c:v>
              </c:pt>
              <c:pt idx="69">
                <c:v>7.6923076923076925</c:v>
              </c:pt>
              <c:pt idx="70">
                <c:v>5.2631578947368425</c:v>
              </c:pt>
              <c:pt idx="71">
                <c:v>6.666666666666667</c:v>
              </c:pt>
              <c:pt idx="72">
                <c:v>7.6923076923076925</c:v>
              </c:pt>
              <c:pt idx="73">
                <c:v>7.6923076923076925</c:v>
              </c:pt>
              <c:pt idx="74">
                <c:v>7.1428571428571432</c:v>
              </c:pt>
              <c:pt idx="75">
                <c:v>5.5555555555555554</c:v>
              </c:pt>
              <c:pt idx="76">
                <c:v>4.5454545454545459</c:v>
              </c:pt>
              <c:pt idx="77">
                <c:v>4.7619047619047619</c:v>
              </c:pt>
              <c:pt idx="78">
                <c:v>3.8461538461538463</c:v>
              </c:pt>
              <c:pt idx="79">
                <c:v>4.5454545454545459</c:v>
              </c:pt>
              <c:pt idx="80">
                <c:v>3.5714285714285716</c:v>
              </c:pt>
              <c:pt idx="81">
                <c:v>4.3478260869565215</c:v>
              </c:pt>
              <c:pt idx="82">
                <c:v>3.5714285714285716</c:v>
              </c:pt>
              <c:pt idx="83">
                <c:v>3.7037037037037037</c:v>
              </c:pt>
              <c:pt idx="84">
                <c:v>7.6923076923076925</c:v>
              </c:pt>
              <c:pt idx="85">
                <c:v>7.1428571428571432</c:v>
              </c:pt>
              <c:pt idx="86">
                <c:v>7.6923076923076925</c:v>
              </c:pt>
              <c:pt idx="87">
                <c:v>7.1428571428571432</c:v>
              </c:pt>
              <c:pt idx="88">
                <c:v>6.666666666666667</c:v>
              </c:pt>
              <c:pt idx="89">
                <c:v>8.3333333333333339</c:v>
              </c:pt>
              <c:pt idx="90">
                <c:v>7.6923076923076925</c:v>
              </c:pt>
              <c:pt idx="91">
                <c:v>7.6923076923076925</c:v>
              </c:pt>
              <c:pt idx="92">
                <c:v>7.1428571428571432</c:v>
              </c:pt>
              <c:pt idx="93">
                <c:v>7.6923076923076925</c:v>
              </c:pt>
              <c:pt idx="94">
                <c:v>8.3333333333333339</c:v>
              </c:pt>
              <c:pt idx="95">
                <c:v>7.6923076923076925</c:v>
              </c:pt>
              <c:pt idx="96">
                <c:v>5.5555555555555554</c:v>
              </c:pt>
              <c:pt idx="97">
                <c:v>6.25</c:v>
              </c:pt>
              <c:pt idx="98">
                <c:v>5.5555555555555554</c:v>
              </c:pt>
              <c:pt idx="99">
                <c:v>5.5555555555555554</c:v>
              </c:pt>
              <c:pt idx="100">
                <c:v>4.3478260869565215</c:v>
              </c:pt>
              <c:pt idx="101">
                <c:v>3.8461538461538463</c:v>
              </c:pt>
              <c:pt idx="102">
                <c:v>9.0909090909090917</c:v>
              </c:pt>
              <c:pt idx="103">
                <c:v>8.3333333333333339</c:v>
              </c:pt>
              <c:pt idx="104">
                <c:v>7.6923076923076925</c:v>
              </c:pt>
              <c:pt idx="105">
                <c:v>8.3333333333333339</c:v>
              </c:pt>
              <c:pt idx="106">
                <c:v>5.5555555555555554</c:v>
              </c:pt>
              <c:pt idx="107">
                <c:v>5</c:v>
              </c:pt>
              <c:pt idx="108">
                <c:v>4.7619047619047619</c:v>
              </c:pt>
              <c:pt idx="109">
                <c:v>4.5454545454545459</c:v>
              </c:pt>
              <c:pt idx="110">
                <c:v>5.5555555555555554</c:v>
              </c:pt>
              <c:pt idx="111">
                <c:v>5.2631578947368425</c:v>
              </c:pt>
              <c:pt idx="112">
                <c:v>4.7619047619047619</c:v>
              </c:pt>
              <c:pt idx="113">
                <c:v>3.8461538461538463</c:v>
              </c:pt>
              <c:pt idx="114">
                <c:v>6.666666666666667</c:v>
              </c:pt>
              <c:pt idx="115">
                <c:v>6.25</c:v>
              </c:pt>
              <c:pt idx="116">
                <c:v>3.4482758620689653</c:v>
              </c:pt>
              <c:pt idx="117">
                <c:v>4.166666666666667</c:v>
              </c:pt>
              <c:pt idx="118">
                <c:v>5</c:v>
              </c:pt>
              <c:pt idx="119">
                <c:v>5.2631578947368425</c:v>
              </c:pt>
              <c:pt idx="120">
                <c:v>6.666666666666667</c:v>
              </c:pt>
              <c:pt idx="121">
                <c:v>4.166666666666667</c:v>
              </c:pt>
              <c:pt idx="122">
                <c:v>5</c:v>
              </c:pt>
              <c:pt idx="123">
                <c:v>9.0909090909090917</c:v>
              </c:pt>
              <c:pt idx="124">
                <c:v>5</c:v>
              </c:pt>
              <c:pt idx="125">
                <c:v>5.2631578947368425</c:v>
              </c:pt>
              <c:pt idx="126">
                <c:v>6.666666666666667</c:v>
              </c:pt>
              <c:pt idx="127">
                <c:v>3.225806451612903</c:v>
              </c:pt>
              <c:pt idx="128">
                <c:v>3.8461538461538463</c:v>
              </c:pt>
              <c:pt idx="129">
                <c:v>3.125</c:v>
              </c:pt>
              <c:pt idx="130">
                <c:v>4</c:v>
              </c:pt>
              <c:pt idx="131">
                <c:v>6.25</c:v>
              </c:pt>
              <c:pt idx="132">
                <c:v>6.25</c:v>
              </c:pt>
              <c:pt idx="133">
                <c:v>5.5555555555555554</c:v>
              </c:pt>
              <c:pt idx="134">
                <c:v>6.25</c:v>
              </c:pt>
              <c:pt idx="135">
                <c:v>7.6923076923076925</c:v>
              </c:pt>
              <c:pt idx="136">
                <c:v>7.1428571428571432</c:v>
              </c:pt>
              <c:pt idx="137">
                <c:v>7.1428571428571432</c:v>
              </c:pt>
              <c:pt idx="138">
                <c:v>7.1428571428571432</c:v>
              </c:pt>
              <c:pt idx="139">
                <c:v>3.4482758620689653</c:v>
              </c:pt>
              <c:pt idx="140">
                <c:v>3.8461538461538463</c:v>
              </c:pt>
              <c:pt idx="141">
                <c:v>3.8461538461538463</c:v>
              </c:pt>
              <c:pt idx="142">
                <c:v>3.225806451612903</c:v>
              </c:pt>
              <c:pt idx="143">
                <c:v>3.125</c:v>
              </c:pt>
              <c:pt idx="144">
                <c:v>3.5714285714285716</c:v>
              </c:pt>
              <c:pt idx="145">
                <c:v>4.166666666666667</c:v>
              </c:pt>
              <c:pt idx="146">
                <c:v>3.8461538461538463</c:v>
              </c:pt>
              <c:pt idx="147">
                <c:v>4.166666666666667</c:v>
              </c:pt>
              <c:pt idx="148">
                <c:v>3.8461538461538463</c:v>
              </c:pt>
              <c:pt idx="149">
                <c:v>3.225806451612903</c:v>
              </c:pt>
              <c:pt idx="150">
                <c:v>5.2631578947368425</c:v>
              </c:pt>
              <c:pt idx="151">
                <c:v>5.5555555555555554</c:v>
              </c:pt>
              <c:pt idx="152">
                <c:v>6.666666666666667</c:v>
              </c:pt>
              <c:pt idx="153">
                <c:v>6.666666666666667</c:v>
              </c:pt>
              <c:pt idx="154">
                <c:v>6.25</c:v>
              </c:pt>
              <c:pt idx="155">
                <c:v>6.666666666666667</c:v>
              </c:pt>
              <c:pt idx="156">
                <c:v>6.25</c:v>
              </c:pt>
              <c:pt idx="157">
                <c:v>7.1428571428571432</c:v>
              </c:pt>
              <c:pt idx="158">
                <c:v>5.882352941176471</c:v>
              </c:pt>
              <c:pt idx="159">
                <c:v>6.25</c:v>
              </c:pt>
              <c:pt idx="160">
                <c:v>6.666666666666667</c:v>
              </c:pt>
              <c:pt idx="161">
                <c:v>5.5555555555555554</c:v>
              </c:pt>
              <c:pt idx="162">
                <c:v>4.7619047619047619</c:v>
              </c:pt>
              <c:pt idx="163">
                <c:v>5</c:v>
              </c:pt>
              <c:pt idx="164">
                <c:v>7.6923076923076925</c:v>
              </c:pt>
              <c:pt idx="165">
                <c:v>3.4482758620689653</c:v>
              </c:pt>
              <c:pt idx="166">
                <c:v>4.3478260869565215</c:v>
              </c:pt>
              <c:pt idx="167">
                <c:v>5</c:v>
              </c:pt>
              <c:pt idx="168">
                <c:v>4.3478260869565215</c:v>
              </c:pt>
              <c:pt idx="169">
                <c:v>4.166666666666667</c:v>
              </c:pt>
              <c:pt idx="170">
                <c:v>4</c:v>
              </c:pt>
              <c:pt idx="171">
                <c:v>4.166666666666667</c:v>
              </c:pt>
              <c:pt idx="172">
                <c:v>5.5555555555555554</c:v>
              </c:pt>
              <c:pt idx="173">
                <c:v>3.4482758620689653</c:v>
              </c:pt>
              <c:pt idx="174">
                <c:v>5.2631578947368425</c:v>
              </c:pt>
              <c:pt idx="175">
                <c:v>4.3478260869565215</c:v>
              </c:pt>
              <c:pt idx="176">
                <c:v>4.3478260869565215</c:v>
              </c:pt>
              <c:pt idx="177">
                <c:v>4.5454545454545459</c:v>
              </c:pt>
              <c:pt idx="178">
                <c:v>4</c:v>
              </c:pt>
              <c:pt idx="179">
                <c:v>3.0303030303030303</c:v>
              </c:pt>
              <c:pt idx="180">
                <c:v>3.5714285714285716</c:v>
              </c:pt>
              <c:pt idx="181">
                <c:v>4</c:v>
              </c:pt>
              <c:pt idx="182">
                <c:v>4</c:v>
              </c:pt>
              <c:pt idx="183">
                <c:v>3.8461538461538463</c:v>
              </c:pt>
              <c:pt idx="184">
                <c:v>3.7037037037037037</c:v>
              </c:pt>
              <c:pt idx="185">
                <c:v>5.7142857142857144</c:v>
              </c:pt>
              <c:pt idx="186">
                <c:v>6.25</c:v>
              </c:pt>
              <c:pt idx="187">
                <c:v>6.4516129032258061</c:v>
              </c:pt>
              <c:pt idx="188">
                <c:v>6.8965517241379306</c:v>
              </c:pt>
              <c:pt idx="189">
                <c:v>4.5454545454545459</c:v>
              </c:pt>
              <c:pt idx="190">
                <c:v>4.5454545454545459</c:v>
              </c:pt>
              <c:pt idx="191">
                <c:v>4.166666666666667</c:v>
              </c:pt>
              <c:pt idx="192">
                <c:v>4.4444444444444446</c:v>
              </c:pt>
              <c:pt idx="193">
                <c:v>3.4482758620689653</c:v>
              </c:pt>
              <c:pt idx="194">
                <c:v>4.0816326530612246</c:v>
              </c:pt>
              <c:pt idx="195">
                <c:v>3.4482758620689653</c:v>
              </c:pt>
              <c:pt idx="196">
                <c:v>3.0303030303030303</c:v>
              </c:pt>
              <c:pt idx="197">
                <c:v>5</c:v>
              </c:pt>
              <c:pt idx="198">
                <c:v>5.5555555555555554</c:v>
              </c:pt>
              <c:pt idx="199">
                <c:v>5.4054054054054053</c:v>
              </c:pt>
              <c:pt idx="200">
                <c:v>5.7142857142857144</c:v>
              </c:pt>
              <c:pt idx="201">
                <c:v>3.3898305084745761</c:v>
              </c:pt>
              <c:pt idx="202">
                <c:v>3.125</c:v>
              </c:pt>
              <c:pt idx="203">
                <c:v>3.5714285714285716</c:v>
              </c:pt>
              <c:pt idx="204">
                <c:v>3.7735849056603774</c:v>
              </c:pt>
              <c:pt idx="205">
                <c:v>5</c:v>
              </c:pt>
              <c:pt idx="206">
                <c:v>7.6923076923076925</c:v>
              </c:pt>
              <c:pt idx="207">
                <c:v>5.2631578947368425</c:v>
              </c:pt>
              <c:pt idx="208">
                <c:v>5.2631578947368425</c:v>
              </c:pt>
              <c:pt idx="209">
                <c:v>6.0606060606060606</c:v>
              </c:pt>
              <c:pt idx="210">
                <c:v>6.0606060606060606</c:v>
              </c:pt>
              <c:pt idx="211">
                <c:v>7.6923076923076925</c:v>
              </c:pt>
              <c:pt idx="212">
                <c:v>7.6923076923076925</c:v>
              </c:pt>
              <c:pt idx="213">
                <c:v>7.6923076923076925</c:v>
              </c:pt>
              <c:pt idx="214">
                <c:v>3.1746031746031744</c:v>
              </c:pt>
              <c:pt idx="215">
                <c:v>3.3333333333333335</c:v>
              </c:pt>
              <c:pt idx="216">
                <c:v>2.7777777777777777</c:v>
              </c:pt>
              <c:pt idx="217">
                <c:v>3.9215686274509802</c:v>
              </c:pt>
              <c:pt idx="218">
                <c:v>2.9850746268656718</c:v>
              </c:pt>
              <c:pt idx="219">
                <c:v>5.7142857142857144</c:v>
              </c:pt>
              <c:pt idx="220">
                <c:v>5.882352941176471</c:v>
              </c:pt>
              <c:pt idx="221">
                <c:v>6.4516129032258061</c:v>
              </c:pt>
              <c:pt idx="222">
                <c:v>6.666666666666667</c:v>
              </c:pt>
              <c:pt idx="223">
                <c:v>5.7142857142857144</c:v>
              </c:pt>
              <c:pt idx="224">
                <c:v>4.8780487804878048</c:v>
              </c:pt>
              <c:pt idx="225">
                <c:v>5.2631578947368425</c:v>
              </c:pt>
              <c:pt idx="226">
                <c:v>5.4054054054054053</c:v>
              </c:pt>
              <c:pt idx="227">
                <c:v>6.25</c:v>
              </c:pt>
              <c:pt idx="228">
                <c:v>6.4516129032258061</c:v>
              </c:pt>
              <c:pt idx="229">
                <c:v>6.4516129032258061</c:v>
              </c:pt>
              <c:pt idx="230">
                <c:v>6.25</c:v>
              </c:pt>
              <c:pt idx="231">
                <c:v>3.4482758620689653</c:v>
              </c:pt>
              <c:pt idx="232">
                <c:v>4.0816326530612246</c:v>
              </c:pt>
              <c:pt idx="233">
                <c:v>3.8461538461538463</c:v>
              </c:pt>
              <c:pt idx="234">
                <c:v>3.9215686274509802</c:v>
              </c:pt>
              <c:pt idx="235">
                <c:v>3.278688524590164</c:v>
              </c:pt>
              <c:pt idx="236">
                <c:v>2.9850746268656718</c:v>
              </c:pt>
              <c:pt idx="237">
                <c:v>3.3333333333333335</c:v>
              </c:pt>
              <c:pt idx="238">
                <c:v>3.278688524590164</c:v>
              </c:pt>
              <c:pt idx="239">
                <c:v>4.5454545454545459</c:v>
              </c:pt>
              <c:pt idx="240">
                <c:v>4.6511627906976747</c:v>
              </c:pt>
              <c:pt idx="241">
                <c:v>4.6511627906976747</c:v>
              </c:pt>
              <c:pt idx="242">
                <c:v>2.3201856148491879</c:v>
              </c:pt>
              <c:pt idx="243">
                <c:v>2.7700831024930745</c:v>
              </c:pt>
              <c:pt idx="244">
                <c:v>3.0487804878048781</c:v>
              </c:pt>
              <c:pt idx="245">
                <c:v>2.5380710659898478</c:v>
              </c:pt>
              <c:pt idx="246">
                <c:v>2.7700831024930745</c:v>
              </c:pt>
              <c:pt idx="247">
                <c:v>5.025125628140704</c:v>
              </c:pt>
              <c:pt idx="248">
                <c:v>5.1546391752577323</c:v>
              </c:pt>
              <c:pt idx="249">
                <c:v>4.9504950495049505</c:v>
              </c:pt>
              <c:pt idx="250">
                <c:v>5.2083333333333339</c:v>
              </c:pt>
              <c:pt idx="251">
                <c:v>4.8780487804878048</c:v>
              </c:pt>
              <c:pt idx="252">
                <c:v>4.9504950495049505</c:v>
              </c:pt>
              <c:pt idx="253">
                <c:v>3.9840637450199199</c:v>
              </c:pt>
              <c:pt idx="254">
                <c:v>4.8780487804878048</c:v>
              </c:pt>
              <c:pt idx="255">
                <c:v>5.1546391752577323</c:v>
              </c:pt>
              <c:pt idx="256">
                <c:v>4.8543689320388346</c:v>
              </c:pt>
              <c:pt idx="257">
                <c:v>4.8076923076923075</c:v>
              </c:pt>
              <c:pt idx="258">
                <c:v>5.376344086021505</c:v>
              </c:pt>
              <c:pt idx="259">
                <c:v>5.5248618784530379</c:v>
              </c:pt>
              <c:pt idx="260">
                <c:v>5.2083333333333339</c:v>
              </c:pt>
              <c:pt idx="261">
                <c:v>5.6497175141242941</c:v>
              </c:pt>
              <c:pt idx="262">
                <c:v>5.5248618784530379</c:v>
              </c:pt>
              <c:pt idx="263">
                <c:v>5.7142857142857144</c:v>
              </c:pt>
              <c:pt idx="264">
                <c:v>3.3333333333333335</c:v>
              </c:pt>
              <c:pt idx="265">
                <c:v>3.6363636363636362</c:v>
              </c:pt>
              <c:pt idx="266">
                <c:v>3.6764705882352944</c:v>
              </c:pt>
              <c:pt idx="267">
                <c:v>3.2362459546925568</c:v>
              </c:pt>
              <c:pt idx="268">
                <c:v>4.7393364928909953</c:v>
              </c:pt>
              <c:pt idx="269">
                <c:v>4.3103448275862073</c:v>
              </c:pt>
              <c:pt idx="270">
                <c:v>4.2016806722689077</c:v>
              </c:pt>
              <c:pt idx="271">
                <c:v>4.1841004184100417</c:v>
              </c:pt>
              <c:pt idx="272">
                <c:v>4.9261083743842367</c:v>
              </c:pt>
              <c:pt idx="273">
                <c:v>5.882352941176471</c:v>
              </c:pt>
              <c:pt idx="274">
                <c:v>4.6296296296296298</c:v>
              </c:pt>
              <c:pt idx="275">
                <c:v>6.1728395061728394</c:v>
              </c:pt>
              <c:pt idx="276">
                <c:v>3.1746031746031744</c:v>
              </c:pt>
              <c:pt idx="277">
                <c:v>3.3898305084745761</c:v>
              </c:pt>
              <c:pt idx="278">
                <c:v>4.6511627906976747</c:v>
              </c:pt>
              <c:pt idx="279">
                <c:v>5.0505050505050502</c:v>
              </c:pt>
              <c:pt idx="280">
                <c:v>4.4843049327354256</c:v>
              </c:pt>
              <c:pt idx="281">
                <c:v>4.9504950495049505</c:v>
              </c:pt>
              <c:pt idx="282">
                <c:v>4.8543689320388346</c:v>
              </c:pt>
              <c:pt idx="283">
                <c:v>5.882352941176471</c:v>
              </c:pt>
              <c:pt idx="284">
                <c:v>5.6818181818181817</c:v>
              </c:pt>
              <c:pt idx="285">
                <c:v>6.0606060606060606</c:v>
              </c:pt>
              <c:pt idx="286">
                <c:v>5.4945054945054945</c:v>
              </c:pt>
              <c:pt idx="287">
                <c:v>5.9171597633136104</c:v>
              </c:pt>
              <c:pt idx="288">
                <c:v>6.4516129032258061</c:v>
              </c:pt>
              <c:pt idx="289">
                <c:v>5.2083333333333339</c:v>
              </c:pt>
              <c:pt idx="290">
                <c:v>5.4054054054054053</c:v>
              </c:pt>
              <c:pt idx="291">
                <c:v>3.134796238244514</c:v>
              </c:pt>
              <c:pt idx="292">
                <c:v>2.9325513196480939</c:v>
              </c:pt>
              <c:pt idx="293">
                <c:v>2.8011204481792715</c:v>
              </c:pt>
              <c:pt idx="294">
                <c:v>3.6496350364963503</c:v>
              </c:pt>
              <c:pt idx="295">
                <c:v>3.9370078740157481</c:v>
              </c:pt>
              <c:pt idx="296">
                <c:v>4.3478260869565215</c:v>
              </c:pt>
              <c:pt idx="297">
                <c:v>3.6764705882352944</c:v>
              </c:pt>
              <c:pt idx="298">
                <c:v>4.1841004184100417</c:v>
              </c:pt>
              <c:pt idx="299">
                <c:v>2.9239766081871341</c:v>
              </c:pt>
              <c:pt idx="300">
                <c:v>2.8985507246376812</c:v>
              </c:pt>
              <c:pt idx="301">
                <c:v>3.1446540880503142</c:v>
              </c:pt>
              <c:pt idx="302">
                <c:v>2.6809651474530831</c:v>
              </c:pt>
              <c:pt idx="303">
                <c:v>3.5211267605633805</c:v>
              </c:pt>
              <c:pt idx="304">
                <c:v>3.4722222222222223</c:v>
              </c:pt>
              <c:pt idx="305">
                <c:v>3.7313432835820897</c:v>
              </c:pt>
              <c:pt idx="306">
                <c:v>2.9850746268656718</c:v>
              </c:pt>
              <c:pt idx="307">
                <c:v>2.4096385542168677</c:v>
              </c:pt>
              <c:pt idx="308">
                <c:v>2.6246719160104988</c:v>
              </c:pt>
              <c:pt idx="309">
                <c:v>3.1152647975077881</c:v>
              </c:pt>
              <c:pt idx="310">
                <c:v>2.6881720430107525</c:v>
              </c:pt>
              <c:pt idx="311">
                <c:v>3.5714285714285716</c:v>
              </c:pt>
              <c:pt idx="312">
                <c:v>3.7878787878787881</c:v>
              </c:pt>
              <c:pt idx="313">
                <c:v>4.1152263374485596</c:v>
              </c:pt>
              <c:pt idx="314">
                <c:v>5.2356020942408374</c:v>
              </c:pt>
              <c:pt idx="315">
                <c:v>2.915451895043732</c:v>
              </c:pt>
              <c:pt idx="316">
                <c:v>3.3557046979865772</c:v>
              </c:pt>
              <c:pt idx="317">
                <c:v>3.1948881789137378</c:v>
              </c:pt>
              <c:pt idx="318">
                <c:v>2.7027027027027026</c:v>
              </c:pt>
              <c:pt idx="319">
                <c:v>3.1055900621118009</c:v>
              </c:pt>
              <c:pt idx="320">
                <c:v>2.1459227467811157</c:v>
              </c:pt>
              <c:pt idx="321">
                <c:v>3.5842293906810037</c:v>
              </c:pt>
              <c:pt idx="322">
                <c:v>2.4509803921568629</c:v>
              </c:pt>
              <c:pt idx="323">
                <c:v>2.2573363431151243</c:v>
              </c:pt>
              <c:pt idx="324">
                <c:v>2.3041474654377883</c:v>
              </c:pt>
              <c:pt idx="325">
                <c:v>2.7472527472527473</c:v>
              </c:pt>
              <c:pt idx="326">
                <c:v>3.3333333333333335</c:v>
              </c:pt>
              <c:pt idx="327">
                <c:v>2.2421524663677128</c:v>
              </c:pt>
              <c:pt idx="328">
                <c:v>2.9585798816568052</c:v>
              </c:pt>
              <c:pt idx="329">
                <c:v>3.3557046979865772</c:v>
              </c:pt>
              <c:pt idx="330">
                <c:v>3.0581039755351678</c:v>
              </c:pt>
              <c:pt idx="331">
                <c:v>4.2194092827004219</c:v>
              </c:pt>
              <c:pt idx="332">
                <c:v>2.8571428571428572</c:v>
              </c:pt>
              <c:pt idx="333">
                <c:v>3.0864197530864197</c:v>
              </c:pt>
              <c:pt idx="334">
                <c:v>3.6764705882352944</c:v>
              </c:pt>
              <c:pt idx="335">
                <c:v>3.7593984962406015</c:v>
              </c:pt>
              <c:pt idx="336">
                <c:v>3.8759689922480618</c:v>
              </c:pt>
              <c:pt idx="337">
                <c:v>4.2553191489361701</c:v>
              </c:pt>
              <c:pt idx="338">
                <c:v>3.3333333333333335</c:v>
              </c:pt>
              <c:pt idx="339">
                <c:v>2.5575447570332481</c:v>
              </c:pt>
              <c:pt idx="340">
                <c:v>2.5641025641025643</c:v>
              </c:pt>
              <c:pt idx="341">
                <c:v>2.8490028490028489</c:v>
              </c:pt>
              <c:pt idx="342">
                <c:v>3.0959752321981426</c:v>
              </c:pt>
              <c:pt idx="343">
                <c:v>2.7027027027027026</c:v>
              </c:pt>
              <c:pt idx="344">
                <c:v>2.6525198938992038</c:v>
              </c:pt>
              <c:pt idx="345">
                <c:v>2.9325513196480939</c:v>
              </c:pt>
              <c:pt idx="346">
                <c:v>2.8818443804034581</c:v>
              </c:pt>
              <c:pt idx="347">
                <c:v>2.9069767441860468</c:v>
              </c:pt>
              <c:pt idx="348">
                <c:v>3.3444816053511706</c:v>
              </c:pt>
              <c:pt idx="349">
                <c:v>3.0303030303030303</c:v>
              </c:pt>
              <c:pt idx="350">
                <c:v>2.9673590504451037</c:v>
              </c:pt>
              <c:pt idx="351">
                <c:v>3.0864197530864197</c:v>
              </c:pt>
              <c:pt idx="352">
                <c:v>3.0395136778115504</c:v>
              </c:pt>
              <c:pt idx="353">
                <c:v>3.1645569620253164</c:v>
              </c:pt>
              <c:pt idx="354">
                <c:v>3.5587188612099641</c:v>
              </c:pt>
              <c:pt idx="355">
                <c:v>3.2573289902280131</c:v>
              </c:pt>
              <c:pt idx="356">
                <c:v>3.9370078740157481</c:v>
              </c:pt>
              <c:pt idx="357">
                <c:v>4.1322314049586781</c:v>
              </c:pt>
              <c:pt idx="358">
                <c:v>4.4642857142857144</c:v>
              </c:pt>
              <c:pt idx="359">
                <c:v>3.7593984962406015</c:v>
              </c:pt>
              <c:pt idx="360">
                <c:v>4.9504950495049505</c:v>
              </c:pt>
              <c:pt idx="361">
                <c:v>5.6818181818181817</c:v>
              </c:pt>
              <c:pt idx="362">
                <c:v>3.5714285714285716</c:v>
              </c:pt>
              <c:pt idx="363">
                <c:v>3.7037037037037037</c:v>
              </c:pt>
              <c:pt idx="364">
                <c:v>2.9411764705882355</c:v>
              </c:pt>
              <c:pt idx="365">
                <c:v>3.225806451612903</c:v>
              </c:pt>
              <c:pt idx="366">
                <c:v>3.4482758620689653</c:v>
              </c:pt>
              <c:pt idx="367">
                <c:v>3.7037037037037037</c:v>
              </c:pt>
              <c:pt idx="368">
                <c:v>4.166666666666667</c:v>
              </c:pt>
              <c:pt idx="369">
                <c:v>2.7777777777777777</c:v>
              </c:pt>
              <c:pt idx="370">
                <c:v>2.7027027027027026</c:v>
              </c:pt>
              <c:pt idx="371">
                <c:v>3.225806451612903</c:v>
              </c:pt>
              <c:pt idx="372">
                <c:v>2.6315789473684212</c:v>
              </c:pt>
              <c:pt idx="373">
                <c:v>2.7777777777777777</c:v>
              </c:pt>
              <c:pt idx="374">
                <c:v>2.7777777777777777</c:v>
              </c:pt>
              <c:pt idx="375">
                <c:v>2.7777777777777777</c:v>
              </c:pt>
              <c:pt idx="376">
                <c:v>2.9411764705882355</c:v>
              </c:pt>
              <c:pt idx="377">
                <c:v>2.6315789473684212</c:v>
              </c:pt>
              <c:pt idx="378">
                <c:v>3.125</c:v>
              </c:pt>
              <c:pt idx="379">
                <c:v>2.6315789473684212</c:v>
              </c:pt>
              <c:pt idx="380">
                <c:v>4</c:v>
              </c:pt>
              <c:pt idx="381">
                <c:v>2.6315789473684212</c:v>
              </c:pt>
              <c:pt idx="382">
                <c:v>3.8461538461538463</c:v>
              </c:pt>
              <c:pt idx="383">
                <c:v>4.5454545454545459</c:v>
              </c:pt>
              <c:pt idx="384">
                <c:v>3.125</c:v>
              </c:pt>
              <c:pt idx="385">
                <c:v>2.7777777777777777</c:v>
              </c:pt>
              <c:pt idx="386">
                <c:v>3.7037037037037037</c:v>
              </c:pt>
              <c:pt idx="387">
                <c:v>3.7037037037037037</c:v>
              </c:pt>
              <c:pt idx="388">
                <c:v>2.2727272727272729</c:v>
              </c:pt>
              <c:pt idx="389">
                <c:v>3.125</c:v>
              </c:pt>
              <c:pt idx="390">
                <c:v>3.5714285714285716</c:v>
              </c:pt>
              <c:pt idx="391">
                <c:v>3.225806451612903</c:v>
              </c:pt>
            </c:numLit>
          </c:yVal>
          <c:smooth val="0"/>
          <c:extLst>
            <c:ext xmlns:c16="http://schemas.microsoft.com/office/drawing/2014/chart" uri="{C3380CC4-5D6E-409C-BE32-E72D297353CC}">
              <c16:uniqueId val="{00000000-10D4-48BA-8AE1-02F9CCBB4C8A}"/>
            </c:ext>
          </c:extLst>
        </c:ser>
        <c:dLbls>
          <c:showLegendKey val="0"/>
          <c:showVal val="0"/>
          <c:showCatName val="0"/>
          <c:showSerName val="0"/>
          <c:showPercent val="0"/>
          <c:showBubbleSize val="0"/>
        </c:dLbls>
        <c:axId val="1574260719"/>
        <c:axId val="1574261135"/>
      </c:scatterChart>
      <c:scatterChart>
        <c:scatterStyle val="lineMarker"/>
        <c:varyColors val="0"/>
        <c:ser>
          <c:idx val="1"/>
          <c:order val="1"/>
          <c:tx>
            <c:strRef>
              <c:f>'Model 1'!$G$25</c:f>
              <c:strCache>
                <c:ptCount val="1"/>
                <c:pt idx="0">
                  <c:v>Upper 95%</c:v>
                </c:pt>
              </c:strCache>
            </c:strRef>
          </c:tx>
          <c:spPr>
            <a:ln w="12700">
              <a:solidFill>
                <a:srgbClr val="FF0000"/>
              </a:solidFill>
              <a:prstDash val="sysDash"/>
            </a:ln>
          </c:spPr>
          <c:marker>
            <c:symbol val="none"/>
          </c:marker>
          <c:xVal>
            <c:numRef>
              <c:f>'Model 1'!$B$26:$B$30</c:f>
              <c:numCache>
                <c:formatCode>#\ ##0.000</c:formatCode>
                <c:ptCount val="5"/>
                <c:pt idx="0">
                  <c:v>1.613</c:v>
                </c:pt>
                <c:pt idx="1">
                  <c:v>2.4947499999999998</c:v>
                </c:pt>
                <c:pt idx="2">
                  <c:v>3.3765000000000001</c:v>
                </c:pt>
                <c:pt idx="3">
                  <c:v>4.2582499999999994</c:v>
                </c:pt>
                <c:pt idx="4">
                  <c:v>5.14</c:v>
                </c:pt>
              </c:numCache>
            </c:numRef>
          </c:xVal>
          <c:yVal>
            <c:numRef>
              <c:f>'Model 1'!$G$26:$G$30</c:f>
              <c:numCache>
                <c:formatCode>#\ ##0.000</c:formatCode>
                <c:ptCount val="5"/>
                <c:pt idx="0">
                  <c:v>3.9480529554681101</c:v>
                </c:pt>
                <c:pt idx="1">
                  <c:v>5.472431416813456</c:v>
                </c:pt>
                <c:pt idx="2">
                  <c:v>7.0009987622644214</c:v>
                </c:pt>
                <c:pt idx="3">
                  <c:v>8.5337566304317551</c:v>
                </c:pt>
                <c:pt idx="4">
                  <c:v>10.070672427069082</c:v>
                </c:pt>
              </c:numCache>
            </c:numRef>
          </c:yVal>
          <c:smooth val="1"/>
          <c:extLst>
            <c:ext xmlns:c16="http://schemas.microsoft.com/office/drawing/2014/chart" uri="{C3380CC4-5D6E-409C-BE32-E72D297353CC}">
              <c16:uniqueId val="{00000001-10D4-48BA-8AE1-02F9CCBB4C8A}"/>
            </c:ext>
          </c:extLst>
        </c:ser>
        <c:ser>
          <c:idx val="2"/>
          <c:order val="2"/>
          <c:tx>
            <c:strRef>
              <c:f>'Model 1'!$E$25</c:f>
              <c:strCache>
                <c:ptCount val="1"/>
                <c:pt idx="0">
                  <c:v>Predicted</c:v>
                </c:pt>
              </c:strCache>
            </c:strRef>
          </c:tx>
          <c:spPr>
            <a:ln w="15875">
              <a:solidFill>
                <a:srgbClr val="FF0000"/>
              </a:solidFill>
              <a:prstDash val="solid"/>
            </a:ln>
          </c:spPr>
          <c:marker>
            <c:symbol val="none"/>
          </c:marker>
          <c:xVal>
            <c:numRef>
              <c:f>'Model 1'!$B$26:$B$30</c:f>
              <c:numCache>
                <c:formatCode>#\ ##0.000</c:formatCode>
                <c:ptCount val="5"/>
                <c:pt idx="0">
                  <c:v>1.613</c:v>
                </c:pt>
                <c:pt idx="1">
                  <c:v>2.4947499999999998</c:v>
                </c:pt>
                <c:pt idx="2">
                  <c:v>3.3765000000000001</c:v>
                </c:pt>
                <c:pt idx="3">
                  <c:v>4.2582499999999994</c:v>
                </c:pt>
                <c:pt idx="4">
                  <c:v>5.14</c:v>
                </c:pt>
              </c:numCache>
            </c:numRef>
          </c:xVal>
          <c:yVal>
            <c:numRef>
              <c:f>'Model 1'!$E$26:$E$30</c:f>
              <c:numCache>
                <c:formatCode>#\ ##0.000</c:formatCode>
                <c:ptCount val="5"/>
                <c:pt idx="0">
                  <c:v>2.4163439991892375</c:v>
                </c:pt>
                <c:pt idx="1">
                  <c:v>3.9451109916594156</c:v>
                </c:pt>
                <c:pt idx="2">
                  <c:v>5.4738779841295946</c:v>
                </c:pt>
                <c:pt idx="3">
                  <c:v>7.0026449765997718</c:v>
                </c:pt>
                <c:pt idx="4">
                  <c:v>8.5314119690699517</c:v>
                </c:pt>
              </c:numCache>
            </c:numRef>
          </c:yVal>
          <c:smooth val="0"/>
          <c:extLst>
            <c:ext xmlns:c16="http://schemas.microsoft.com/office/drawing/2014/chart" uri="{C3380CC4-5D6E-409C-BE32-E72D297353CC}">
              <c16:uniqueId val="{00000002-10D4-48BA-8AE1-02F9CCBB4C8A}"/>
            </c:ext>
          </c:extLst>
        </c:ser>
        <c:ser>
          <c:idx val="3"/>
          <c:order val="3"/>
          <c:tx>
            <c:strRef>
              <c:f>'Model 1'!$F$25</c:f>
              <c:strCache>
                <c:ptCount val="1"/>
                <c:pt idx="0">
                  <c:v>Lower 95%</c:v>
                </c:pt>
              </c:strCache>
            </c:strRef>
          </c:tx>
          <c:spPr>
            <a:ln w="12700">
              <a:solidFill>
                <a:srgbClr val="FF0000"/>
              </a:solidFill>
              <a:prstDash val="sysDash"/>
            </a:ln>
          </c:spPr>
          <c:marker>
            <c:symbol val="none"/>
          </c:marker>
          <c:xVal>
            <c:numRef>
              <c:f>'Model 1'!$B$26:$B$30</c:f>
              <c:numCache>
                <c:formatCode>#\ ##0.000</c:formatCode>
                <c:ptCount val="5"/>
                <c:pt idx="0">
                  <c:v>1.613</c:v>
                </c:pt>
                <c:pt idx="1">
                  <c:v>2.4947499999999998</c:v>
                </c:pt>
                <c:pt idx="2">
                  <c:v>3.3765000000000001</c:v>
                </c:pt>
                <c:pt idx="3">
                  <c:v>4.2582499999999994</c:v>
                </c:pt>
                <c:pt idx="4">
                  <c:v>5.14</c:v>
                </c:pt>
              </c:numCache>
            </c:numRef>
          </c:xVal>
          <c:yVal>
            <c:numRef>
              <c:f>'Model 1'!$F$26:$F$30</c:f>
              <c:numCache>
                <c:formatCode>#\ ##0.000</c:formatCode>
                <c:ptCount val="5"/>
                <c:pt idx="0">
                  <c:v>0.88463504291036488</c:v>
                </c:pt>
                <c:pt idx="1">
                  <c:v>2.4177905665053752</c:v>
                </c:pt>
                <c:pt idx="2">
                  <c:v>3.9467572059947678</c:v>
                </c:pt>
                <c:pt idx="3">
                  <c:v>5.4715333227677894</c:v>
                </c:pt>
                <c:pt idx="4">
                  <c:v>6.992151511070821</c:v>
                </c:pt>
              </c:numCache>
            </c:numRef>
          </c:yVal>
          <c:smooth val="1"/>
          <c:extLst>
            <c:ext xmlns:c16="http://schemas.microsoft.com/office/drawing/2014/chart" uri="{C3380CC4-5D6E-409C-BE32-E72D297353CC}">
              <c16:uniqueId val="{00000003-10D4-48BA-8AE1-02F9CCBB4C8A}"/>
            </c:ext>
          </c:extLst>
        </c:ser>
        <c:dLbls>
          <c:showLegendKey val="0"/>
          <c:showVal val="0"/>
          <c:showCatName val="0"/>
          <c:showSerName val="0"/>
          <c:showPercent val="0"/>
          <c:showBubbleSize val="0"/>
        </c:dLbls>
        <c:axId val="2069286815"/>
        <c:axId val="2069288063"/>
      </c:scatterChart>
      <c:valAx>
        <c:axId val="1574260719"/>
        <c:scaling>
          <c:orientation val="minMax"/>
          <c:min val="1.5"/>
        </c:scaling>
        <c:delete val="0"/>
        <c:axPos val="b"/>
        <c:title>
          <c:tx>
            <c:rich>
              <a:bodyPr/>
              <a:lstStyle/>
              <a:p>
                <a:pPr>
                  <a:defRPr/>
                </a:pPr>
                <a:r>
                  <a:rPr lang="en-US"/>
                  <a:t>Weight1000lb</a:t>
                </a:r>
              </a:p>
            </c:rich>
          </c:tx>
          <c:overlay val="0"/>
        </c:title>
        <c:numFmt formatCode="General" sourceLinked="1"/>
        <c:majorTickMark val="out"/>
        <c:minorTickMark val="none"/>
        <c:tickLblPos val="nextTo"/>
        <c:crossAx val="1574261135"/>
        <c:crossesAt val="0"/>
        <c:crossBetween val="midCat"/>
      </c:valAx>
      <c:valAx>
        <c:axId val="1574261135"/>
        <c:scaling>
          <c:orientation val="minMax"/>
          <c:min val="0"/>
        </c:scaling>
        <c:delete val="0"/>
        <c:axPos val="l"/>
        <c:majorGridlines>
          <c:spPr>
            <a:ln w="3175">
              <a:solidFill>
                <a:srgbClr val="C0C0C0"/>
              </a:solidFill>
              <a:prstDash val="solid"/>
            </a:ln>
          </c:spPr>
        </c:majorGridlines>
        <c:numFmt formatCode="General" sourceLinked="1"/>
        <c:majorTickMark val="out"/>
        <c:minorTickMark val="none"/>
        <c:tickLblPos val="nextTo"/>
        <c:crossAx val="1574260719"/>
        <c:crossesAt val="1.5"/>
        <c:crossBetween val="midCat"/>
      </c:valAx>
      <c:valAx>
        <c:axId val="2069288063"/>
        <c:scaling>
          <c:orientation val="minMax"/>
          <c:min val="0"/>
        </c:scaling>
        <c:delete val="1"/>
        <c:axPos val="r"/>
        <c:numFmt formatCode="#\ ##0.000" sourceLinked="1"/>
        <c:majorTickMark val="out"/>
        <c:minorTickMark val="none"/>
        <c:tickLblPos val="nextTo"/>
        <c:crossAx val="2069286815"/>
        <c:crosses val="max"/>
        <c:crossBetween val="midCat"/>
      </c:valAx>
      <c:valAx>
        <c:axId val="2069286815"/>
        <c:scaling>
          <c:orientation val="minMax"/>
        </c:scaling>
        <c:delete val="1"/>
        <c:axPos val="b"/>
        <c:numFmt formatCode="#\ ##0.000" sourceLinked="1"/>
        <c:majorTickMark val="out"/>
        <c:minorTickMark val="none"/>
        <c:tickLblPos val="nextTo"/>
        <c:crossAx val="2069288063"/>
        <c:crosses val="autoZero"/>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Model 5 for GallonsPer100MilesTo1981    (3 variables, n=362)</a:t>
            </a:r>
          </a:p>
        </c:rich>
      </c:tx>
      <c:overlay val="0"/>
    </c:title>
    <c:autoTitleDeleted val="0"/>
    <c:plotArea>
      <c:layout/>
      <c:scatterChart>
        <c:scatterStyle val="lineMarker"/>
        <c:varyColors val="0"/>
        <c:ser>
          <c:idx val="0"/>
          <c:order val="0"/>
          <c:tx>
            <c:v>Actual</c:v>
          </c:tx>
          <c:spPr>
            <a:ln w="25400">
              <a:noFill/>
            </a:ln>
            <a:effectLst/>
          </c:spPr>
          <c:marker>
            <c:symbol val="diamond"/>
            <c:size val="4"/>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362"/>
              <c:pt idx="0">
                <c:v>6.4251681380317516</c:v>
              </c:pt>
              <c:pt idx="1">
                <c:v>6.9319655185783047</c:v>
              </c:pt>
              <c:pt idx="2">
                <c:v>6.4915545892752258</c:v>
              </c:pt>
              <c:pt idx="3">
                <c:v>6.4877498383901235</c:v>
              </c:pt>
              <c:pt idx="4">
                <c:v>6.4317281074577739</c:v>
              </c:pt>
              <c:pt idx="5">
                <c:v>8.0056270374148877</c:v>
              </c:pt>
              <c:pt idx="6">
                <c:v>8.1900045096866947</c:v>
              </c:pt>
              <c:pt idx="7">
                <c:v>8.0985811294688208</c:v>
              </c:pt>
              <c:pt idx="8">
                <c:v>8.3182071484605551</c:v>
              </c:pt>
              <c:pt idx="9">
                <c:v>7.3218651540308777</c:v>
              </c:pt>
              <c:pt idx="10">
                <c:v>6.8052498480503321</c:v>
              </c:pt>
              <c:pt idx="11">
                <c:v>6.7872756259690021</c:v>
              </c:pt>
              <c:pt idx="12">
                <c:v>6.9037359351612775</c:v>
              </c:pt>
              <c:pt idx="13">
                <c:v>6.6200200034100263</c:v>
              </c:pt>
              <c:pt idx="14">
                <c:v>4.7224107292681321</c:v>
              </c:pt>
              <c:pt idx="15">
                <c:v>5.3070741152788079</c:v>
              </c:pt>
              <c:pt idx="16">
                <c:v>5.2475100950023803</c:v>
              </c:pt>
              <c:pt idx="17">
                <c:v>4.91877080704755</c:v>
              </c:pt>
              <c:pt idx="18">
                <c:v>4.362074542912878</c:v>
              </c:pt>
              <c:pt idx="19">
                <c:v>3.6674230161356949</c:v>
              </c:pt>
              <c:pt idx="20">
                <c:v>5.0418348292560182</c:v>
              </c:pt>
              <c:pt idx="21">
                <c:v>4.7578123785536581</c:v>
              </c:pt>
              <c:pt idx="22">
                <c:v>4.7262154801532343</c:v>
              </c:pt>
              <c:pt idx="23">
                <c:v>4.6847569127286484</c:v>
              </c:pt>
              <c:pt idx="24">
                <c:v>5.0342909428710705</c:v>
              </c:pt>
              <c:pt idx="25">
                <c:v>8.4828609688641237</c:v>
              </c:pt>
              <c:pt idx="26">
                <c:v>8.0652785448716564</c:v>
              </c:pt>
              <c:pt idx="27">
                <c:v>8.1492017822947531</c:v>
              </c:pt>
              <c:pt idx="28">
                <c:v>8.4633560349467363</c:v>
              </c:pt>
              <c:pt idx="29">
                <c:v>4.2303746844813395</c:v>
              </c:pt>
              <c:pt idx="30">
                <c:v>4.415582971146474</c:v>
              </c:pt>
              <c:pt idx="31">
                <c:v>4.4080828283516977</c:v>
              </c:pt>
              <c:pt idx="32">
                <c:v>4.9611493159619497</c:v>
              </c:pt>
              <c:pt idx="33">
                <c:v>6.0202476712907682</c:v>
              </c:pt>
              <c:pt idx="34">
                <c:v>5.8425832710105823</c:v>
              </c:pt>
              <c:pt idx="35">
                <c:v>5.7167640302611913</c:v>
              </c:pt>
              <c:pt idx="36">
                <c:v>5.7905850089141877</c:v>
              </c:pt>
              <c:pt idx="37">
                <c:v>7.4546828123843119</c:v>
              </c:pt>
              <c:pt idx="38">
                <c:v>7.8544003732708774</c:v>
              </c:pt>
              <c:pt idx="39">
                <c:v>7.2933525633739702</c:v>
              </c:pt>
              <c:pt idx="40">
                <c:v>7.1968999255661297</c:v>
              </c:pt>
              <c:pt idx="41">
                <c:v>8.515268135959019</c:v>
              </c:pt>
              <c:pt idx="42">
                <c:v>8.1738900886440184</c:v>
              </c:pt>
              <c:pt idx="43">
                <c:v>8.7117375727138615</c:v>
              </c:pt>
              <c:pt idx="44">
                <c:v>5.4534491483859968</c:v>
              </c:pt>
              <c:pt idx="45">
                <c:v>4.4608462894561631</c:v>
              </c:pt>
              <c:pt idx="46">
                <c:v>5.7829755071439841</c:v>
              </c:pt>
              <c:pt idx="47">
                <c:v>5.5100392321706488</c:v>
              </c:pt>
              <c:pt idx="48">
                <c:v>4.3292544639038217</c:v>
              </c:pt>
              <c:pt idx="49">
                <c:v>4.2367596795466813</c:v>
              </c:pt>
              <c:pt idx="50">
                <c:v>4.021987943784227</c:v>
              </c:pt>
              <c:pt idx="51">
                <c:v>4.056361932520657</c:v>
              </c:pt>
              <c:pt idx="52">
                <c:v>3.6020877371525462</c:v>
              </c:pt>
              <c:pt idx="53">
                <c:v>3.4296931842082623</c:v>
              </c:pt>
              <c:pt idx="54">
                <c:v>3.6412941373231735</c:v>
              </c:pt>
              <c:pt idx="55">
                <c:v>3.8710661586751813</c:v>
              </c:pt>
              <c:pt idx="56">
                <c:v>4.3397954846718587</c:v>
              </c:pt>
              <c:pt idx="57">
                <c:v>4.0325508363473501</c:v>
              </c:pt>
              <c:pt idx="58">
                <c:v>3.9964711614141795</c:v>
              </c:pt>
              <c:pt idx="59">
                <c:v>4.4665111551998322</c:v>
              </c:pt>
              <c:pt idx="60">
                <c:v>4.2051641072424868</c:v>
              </c:pt>
              <c:pt idx="61">
                <c:v>7.405419223129984</c:v>
              </c:pt>
              <c:pt idx="62">
                <c:v>7.6225087415316519</c:v>
              </c:pt>
              <c:pt idx="63">
                <c:v>7.1146618286409167</c:v>
              </c:pt>
              <c:pt idx="64">
                <c:v>7.1299464475665797</c:v>
              </c:pt>
              <c:pt idx="65">
                <c:v>6.5274619420401736</c:v>
              </c:pt>
              <c:pt idx="66">
                <c:v>8.1888701423546344</c:v>
              </c:pt>
              <c:pt idx="67">
                <c:v>7.6182665547448432</c:v>
              </c:pt>
              <c:pt idx="68">
                <c:v>7.5980839089997261</c:v>
              </c:pt>
              <c:pt idx="69">
                <c:v>7.7839046059272494</c:v>
              </c:pt>
              <c:pt idx="70">
                <c:v>4.4210072471442068</c:v>
              </c:pt>
              <c:pt idx="71">
                <c:v>6.8064770069476541</c:v>
              </c:pt>
              <c:pt idx="72">
                <c:v>6.9151090964188713</c:v>
              </c:pt>
              <c:pt idx="73">
                <c:v>7.2399998898984297</c:v>
              </c:pt>
              <c:pt idx="74">
                <c:v>7.0411033115289445</c:v>
              </c:pt>
              <c:pt idx="75">
                <c:v>5.3002327785290504</c:v>
              </c:pt>
              <c:pt idx="76">
                <c:v>4.490301705674284</c:v>
              </c:pt>
              <c:pt idx="77">
                <c:v>5.1677879529683803</c:v>
              </c:pt>
              <c:pt idx="78">
                <c:v>4.0285054957163098</c:v>
              </c:pt>
              <c:pt idx="79">
                <c:v>4.4194984071032337</c:v>
              </c:pt>
              <c:pt idx="80">
                <c:v>4.3295838669263311</c:v>
              </c:pt>
              <c:pt idx="81">
                <c:v>4.6442192990701905</c:v>
              </c:pt>
              <c:pt idx="82">
                <c:v>4.0807443475586425</c:v>
              </c:pt>
              <c:pt idx="83">
                <c:v>4.0606273171987812</c:v>
              </c:pt>
              <c:pt idx="84">
                <c:v>7.1293575490154204</c:v>
              </c:pt>
              <c:pt idx="85">
                <c:v>6.3957620836086333</c:v>
              </c:pt>
              <c:pt idx="86">
                <c:v>6.7583723090129313</c:v>
              </c:pt>
              <c:pt idx="87">
                <c:v>6.7658068364224526</c:v>
              </c:pt>
              <c:pt idx="88">
                <c:v>6.5289283645872036</c:v>
              </c:pt>
              <c:pt idx="89">
                <c:v>8.3854283923860464</c:v>
              </c:pt>
              <c:pt idx="90">
                <c:v>7.4002163172755644</c:v>
              </c:pt>
              <c:pt idx="91">
                <c:v>7.333174025999444</c:v>
              </c:pt>
              <c:pt idx="92">
                <c:v>7.1123235003028453</c:v>
              </c:pt>
              <c:pt idx="93">
                <c:v>8.2399514289735869</c:v>
              </c:pt>
              <c:pt idx="94">
                <c:v>8.5902072283538242</c:v>
              </c:pt>
              <c:pt idx="95">
                <c:v>6.7755157167009337</c:v>
              </c:pt>
              <c:pt idx="96">
                <c:v>5.3535443606068771</c:v>
              </c:pt>
              <c:pt idx="97">
                <c:v>5.514502789100769</c:v>
              </c:pt>
              <c:pt idx="98">
                <c:v>5.0921754408544455</c:v>
              </c:pt>
              <c:pt idx="99">
                <c:v>5.0969859804935576</c:v>
              </c:pt>
              <c:pt idx="100">
                <c:v>5.0020203109316048</c:v>
              </c:pt>
              <c:pt idx="101">
                <c:v>3.4181722247699877</c:v>
              </c:pt>
              <c:pt idx="102">
                <c:v>8.0761937245286859</c:v>
              </c:pt>
              <c:pt idx="103">
                <c:v>8.0905162982905114</c:v>
              </c:pt>
              <c:pt idx="104">
                <c:v>7.7938113446378114</c:v>
              </c:pt>
              <c:pt idx="105">
                <c:v>7.6735462845604339</c:v>
              </c:pt>
              <c:pt idx="106">
                <c:v>4.8943283948291416</c:v>
              </c:pt>
              <c:pt idx="107">
                <c:v>4.1559442615783269</c:v>
              </c:pt>
              <c:pt idx="108">
                <c:v>4.1885688205278457</c:v>
              </c:pt>
              <c:pt idx="109">
                <c:v>4.3285575324734635</c:v>
              </c:pt>
              <c:pt idx="110">
                <c:v>3.9746282129786357</c:v>
              </c:pt>
              <c:pt idx="111">
                <c:v>4.1723659000285132</c:v>
              </c:pt>
              <c:pt idx="112">
                <c:v>4.5457126662603873</c:v>
              </c:pt>
              <c:pt idx="113">
                <c:v>4.1534515045784302</c:v>
              </c:pt>
              <c:pt idx="114">
                <c:v>6.8775878367461276</c:v>
              </c:pt>
              <c:pt idx="115">
                <c:v>7.7748316476223867</c:v>
              </c:pt>
              <c:pt idx="116">
                <c:v>3.3358015709780338</c:v>
              </c:pt>
              <c:pt idx="117">
                <c:v>3.9032781195304516</c:v>
              </c:pt>
              <c:pt idx="118">
                <c:v>4.5631182216694981</c:v>
              </c:pt>
              <c:pt idx="119">
                <c:v>5.0860966509202994</c:v>
              </c:pt>
              <c:pt idx="120">
                <c:v>6.049529753064351</c:v>
              </c:pt>
              <c:pt idx="121">
                <c:v>4.8070378424226483</c:v>
              </c:pt>
              <c:pt idx="122">
                <c:v>5.085047118576119</c:v>
              </c:pt>
              <c:pt idx="123">
                <c:v>6.6145572882070418</c:v>
              </c:pt>
              <c:pt idx="124">
                <c:v>5.1214340109167988</c:v>
              </c:pt>
              <c:pt idx="125">
                <c:v>4.9046725694414111</c:v>
              </c:pt>
              <c:pt idx="126">
                <c:v>5.4563614477812026</c:v>
              </c:pt>
              <c:pt idx="127">
                <c:v>3.4467312112095252</c:v>
              </c:pt>
              <c:pt idx="128">
                <c:v>4.181332465370323</c:v>
              </c:pt>
              <c:pt idx="129">
                <c:v>3.2868879304450704</c:v>
              </c:pt>
              <c:pt idx="130">
                <c:v>4.2585863743919701</c:v>
              </c:pt>
              <c:pt idx="131">
                <c:v>6.020732829071334</c:v>
              </c:pt>
              <c:pt idx="132">
                <c:v>5.9080772707641609</c:v>
              </c:pt>
              <c:pt idx="133">
                <c:v>5.8458236473320673</c:v>
              </c:pt>
              <c:pt idx="134">
                <c:v>6.7825578778951492</c:v>
              </c:pt>
              <c:pt idx="135">
                <c:v>7.5665552781770158</c:v>
              </c:pt>
              <c:pt idx="136">
                <c:v>7.2596387067787873</c:v>
              </c:pt>
              <c:pt idx="137">
                <c:v>7.4128782745270474</c:v>
              </c:pt>
              <c:pt idx="138">
                <c:v>7.0059886477719857</c:v>
              </c:pt>
              <c:pt idx="139">
                <c:v>3.9099925176183019</c:v>
              </c:pt>
              <c:pt idx="140">
                <c:v>3.4632184650449673</c:v>
              </c:pt>
              <c:pt idx="141">
                <c:v>3.9745639236896091</c:v>
              </c:pt>
              <c:pt idx="142">
                <c:v>2.9505172689249504</c:v>
              </c:pt>
              <c:pt idx="143">
                <c:v>3.468160235454592</c:v>
              </c:pt>
              <c:pt idx="144">
                <c:v>3.7297260013627911</c:v>
              </c:pt>
              <c:pt idx="145">
                <c:v>3.7081657463472126</c:v>
              </c:pt>
              <c:pt idx="146">
                <c:v>3.8831842870619049</c:v>
              </c:pt>
              <c:pt idx="147">
                <c:v>4.3592593271915341</c:v>
              </c:pt>
              <c:pt idx="148">
                <c:v>4.2044453040170442</c:v>
              </c:pt>
              <c:pt idx="149">
                <c:v>3.5101437259612256</c:v>
              </c:pt>
              <c:pt idx="150">
                <c:v>5.1951907002807669</c:v>
              </c:pt>
              <c:pt idx="151">
                <c:v>5.5188132434652903</c:v>
              </c:pt>
              <c:pt idx="152">
                <c:v>5.2327351578448242</c:v>
              </c:pt>
              <c:pt idx="153">
                <c:v>4.885234577005507</c:v>
              </c:pt>
              <c:pt idx="154">
                <c:v>7.5481671319052088</c:v>
              </c:pt>
              <c:pt idx="155">
                <c:v>7.0682217255052224</c:v>
              </c:pt>
              <c:pt idx="156">
                <c:v>7.1799371104436416</c:v>
              </c:pt>
              <c:pt idx="157">
                <c:v>7.3663261602234691</c:v>
              </c:pt>
              <c:pt idx="158">
                <c:v>6.125146243466971</c:v>
              </c:pt>
              <c:pt idx="159">
                <c:v>6.0743068726901841</c:v>
              </c:pt>
              <c:pt idx="160">
                <c:v>5.9006659412459523</c:v>
              </c:pt>
              <c:pt idx="161">
                <c:v>5.855949103993483</c:v>
              </c:pt>
              <c:pt idx="162">
                <c:v>5.024304987377457</c:v>
              </c:pt>
              <c:pt idx="163">
                <c:v>5.2551265410736452</c:v>
              </c:pt>
              <c:pt idx="164">
                <c:v>5.334173623472374</c:v>
              </c:pt>
              <c:pt idx="165">
                <c:v>3.656365656502814</c:v>
              </c:pt>
              <c:pt idx="166">
                <c:v>4.3109577831010428</c:v>
              </c:pt>
              <c:pt idx="167">
                <c:v>4.7894599648453129</c:v>
              </c:pt>
              <c:pt idx="168">
                <c:v>4.2131931514079977</c:v>
              </c:pt>
              <c:pt idx="169">
                <c:v>4.490065408036946</c:v>
              </c:pt>
              <c:pt idx="170">
                <c:v>3.6917891775834253</c:v>
              </c:pt>
              <c:pt idx="171">
                <c:v>4.2985814852818969</c:v>
              </c:pt>
              <c:pt idx="172">
                <c:v>4.8553433648018247</c:v>
              </c:pt>
              <c:pt idx="173">
                <c:v>3.3214382196384111</c:v>
              </c:pt>
              <c:pt idx="174">
                <c:v>5.0898165668175173</c:v>
              </c:pt>
              <c:pt idx="175">
                <c:v>4.4722880321113854</c:v>
              </c:pt>
              <c:pt idx="176">
                <c:v>4.7524182447483021</c:v>
              </c:pt>
              <c:pt idx="177">
                <c:v>4.8135129768607872</c:v>
              </c:pt>
              <c:pt idx="178">
                <c:v>4.5957457466313896</c:v>
              </c:pt>
              <c:pt idx="179">
                <c:v>3.0116133271336638</c:v>
              </c:pt>
              <c:pt idx="180">
                <c:v>3.9802082437344222</c:v>
              </c:pt>
              <c:pt idx="181">
                <c:v>3.6325983039196785</c:v>
              </c:pt>
              <c:pt idx="182">
                <c:v>4.1629675169898306</c:v>
              </c:pt>
              <c:pt idx="183">
                <c:v>3.66172431711529</c:v>
              </c:pt>
              <c:pt idx="184">
                <c:v>3.6250325457396446</c:v>
              </c:pt>
              <c:pt idx="185">
                <c:v>6.6130086828645851</c:v>
              </c:pt>
              <c:pt idx="186">
                <c:v>6.6576161611416298</c:v>
              </c:pt>
              <c:pt idx="187">
                <c:v>6.1395138869151964</c:v>
              </c:pt>
              <c:pt idx="188">
                <c:v>6.7045851656480577</c:v>
              </c:pt>
              <c:pt idx="189">
                <c:v>5.0623319505296216</c:v>
              </c:pt>
              <c:pt idx="190">
                <c:v>5.2526788537601483</c:v>
              </c:pt>
              <c:pt idx="191">
                <c:v>4.6370525375866087</c:v>
              </c:pt>
              <c:pt idx="192">
                <c:v>4.7983171712116954</c:v>
              </c:pt>
              <c:pt idx="193">
                <c:v>3.1766621659449967</c:v>
              </c:pt>
              <c:pt idx="194">
                <c:v>3.4013174425266977</c:v>
              </c:pt>
              <c:pt idx="195">
                <c:v>3.1897383612068726</c:v>
              </c:pt>
              <c:pt idx="196">
                <c:v>2.8799134687021253</c:v>
              </c:pt>
              <c:pt idx="197">
                <c:v>5.5924605738538347</c:v>
              </c:pt>
              <c:pt idx="198">
                <c:v>5.3269150826998501</c:v>
              </c:pt>
              <c:pt idx="199">
                <c:v>5.6611648077365233</c:v>
              </c:pt>
              <c:pt idx="200">
                <c:v>4.9734450709018141</c:v>
              </c:pt>
              <c:pt idx="201">
                <c:v>3.0553257017283535</c:v>
              </c:pt>
              <c:pt idx="202">
                <c:v>3.2569556268436752</c:v>
              </c:pt>
              <c:pt idx="203">
                <c:v>3.504373793350732</c:v>
              </c:pt>
              <c:pt idx="204">
                <c:v>4.0014622936188049</c:v>
              </c:pt>
              <c:pt idx="205">
                <c:v>4.9723299231723779</c:v>
              </c:pt>
              <c:pt idx="206">
                <c:v>6.3405535873831287</c:v>
              </c:pt>
              <c:pt idx="207">
                <c:v>5.0176807286624072</c:v>
              </c:pt>
              <c:pt idx="208">
                <c:v>4.7391030996566332</c:v>
              </c:pt>
              <c:pt idx="209">
                <c:v>5.9594223450203678</c:v>
              </c:pt>
              <c:pt idx="210">
                <c:v>7.12752492415677</c:v>
              </c:pt>
              <c:pt idx="211">
                <c:v>6.4482455034855919</c:v>
              </c:pt>
              <c:pt idx="212">
                <c:v>6.0991485954249613</c:v>
              </c:pt>
              <c:pt idx="213">
                <c:v>6.1059272828018383</c:v>
              </c:pt>
              <c:pt idx="214">
                <c:v>3.179746787508428</c:v>
              </c:pt>
              <c:pt idx="215">
                <c:v>3.4108308027456404</c:v>
              </c:pt>
              <c:pt idx="216">
                <c:v>2.8244179869480535</c:v>
              </c:pt>
              <c:pt idx="217">
                <c:v>3.7168290725702002</c:v>
              </c:pt>
              <c:pt idx="218">
                <c:v>3.0681845051356067</c:v>
              </c:pt>
              <c:pt idx="219">
                <c:v>6.0946018434231028</c:v>
              </c:pt>
              <c:pt idx="220">
                <c:v>6.0557888217440956</c:v>
              </c:pt>
              <c:pt idx="221">
                <c:v>6.4243469201319439</c:v>
              </c:pt>
              <c:pt idx="222">
                <c:v>6.5064551123828744</c:v>
              </c:pt>
              <c:pt idx="223">
                <c:v>5.3709336624257347</c:v>
              </c:pt>
              <c:pt idx="224">
                <c:v>5.2122930165710573</c:v>
              </c:pt>
              <c:pt idx="225">
                <c:v>5.4341274592265822</c:v>
              </c:pt>
              <c:pt idx="226">
                <c:v>5.2856984311174333</c:v>
              </c:pt>
              <c:pt idx="227">
                <c:v>6.7929050185197912</c:v>
              </c:pt>
              <c:pt idx="228">
                <c:v>6.6468375166400282</c:v>
              </c:pt>
              <c:pt idx="229">
                <c:v>7.0023850351512555</c:v>
              </c:pt>
              <c:pt idx="230">
                <c:v>6.7021812219247323</c:v>
              </c:pt>
              <c:pt idx="231">
                <c:v>3.1228942421827508</c:v>
              </c:pt>
              <c:pt idx="232">
                <c:v>4.2138082138628477</c:v>
              </c:pt>
              <c:pt idx="233">
                <c:v>3.5121814673729341</c:v>
              </c:pt>
              <c:pt idx="234">
                <c:v>4.2404633418536459</c:v>
              </c:pt>
              <c:pt idx="235">
                <c:v>3.1491994214521855</c:v>
              </c:pt>
              <c:pt idx="236">
                <c:v>3.3322648998387887</c:v>
              </c:pt>
              <c:pt idx="237">
                <c:v>3.0960203962410979</c:v>
              </c:pt>
              <c:pt idx="238">
                <c:v>3.439956815941251</c:v>
              </c:pt>
              <c:pt idx="239">
                <c:v>4.3776093480780016</c:v>
              </c:pt>
              <c:pt idx="240">
                <c:v>4.2041433909944521</c:v>
              </c:pt>
              <c:pt idx="241">
                <c:v>4.3563334263985327</c:v>
              </c:pt>
              <c:pt idx="242">
                <c:v>2.8193244400690602</c:v>
              </c:pt>
              <c:pt idx="243">
                <c:v>2.7220628596629783</c:v>
              </c:pt>
              <c:pt idx="244">
                <c:v>2.8498499343302175</c:v>
              </c:pt>
              <c:pt idx="245">
                <c:v>3.0950159335833165</c:v>
              </c:pt>
              <c:pt idx="246">
                <c:v>2.6762746182712416</c:v>
              </c:pt>
              <c:pt idx="247">
                <c:v>5.0426550082639245</c:v>
              </c:pt>
              <c:pt idx="248">
                <c:v>5.7408488243851856</c:v>
              </c:pt>
              <c:pt idx="249">
                <c:v>5.5239561521392861</c:v>
              </c:pt>
              <c:pt idx="250">
                <c:v>5.2201006905932577</c:v>
              </c:pt>
              <c:pt idx="251">
                <c:v>4.6618518428274429</c:v>
              </c:pt>
              <c:pt idx="252">
                <c:v>4.344570551118089</c:v>
              </c:pt>
              <c:pt idx="253">
                <c:v>4.0567433495306267</c:v>
              </c:pt>
              <c:pt idx="254">
                <c:v>5.0487775417882412</c:v>
              </c:pt>
              <c:pt idx="255">
                <c:v>4.6934487412278667</c:v>
              </c:pt>
              <c:pt idx="256">
                <c:v>5.0235218948629869</c:v>
              </c:pt>
              <c:pt idx="257">
                <c:v>4.4777368320966593</c:v>
              </c:pt>
              <c:pt idx="258">
                <c:v>5.3660588334975952</c:v>
              </c:pt>
              <c:pt idx="259">
                <c:v>5.1760400071933486</c:v>
              </c:pt>
              <c:pt idx="260">
                <c:v>5.3858481007510912</c:v>
              </c:pt>
              <c:pt idx="261">
                <c:v>5.5638405779575582</c:v>
              </c:pt>
              <c:pt idx="262">
                <c:v>5.0610447944518748</c:v>
              </c:pt>
              <c:pt idx="263">
                <c:v>6.1783951761719162</c:v>
              </c:pt>
              <c:pt idx="264">
                <c:v>3.1875544615306275</c:v>
              </c:pt>
              <c:pt idx="265">
                <c:v>3.9072429172822112</c:v>
              </c:pt>
              <c:pt idx="266">
                <c:v>3.5927605877039497</c:v>
              </c:pt>
              <c:pt idx="267">
                <c:v>3.3360928486152037</c:v>
              </c:pt>
              <c:pt idx="268">
                <c:v>3.8501716540056812</c:v>
              </c:pt>
              <c:pt idx="269">
                <c:v>4.2181829575163956</c:v>
              </c:pt>
              <c:pt idx="270">
                <c:v>4.2050630186643483</c:v>
              </c:pt>
              <c:pt idx="271">
                <c:v>3.7259268686825191</c:v>
              </c:pt>
              <c:pt idx="272">
                <c:v>4.3107214854637075</c:v>
              </c:pt>
              <c:pt idx="273">
                <c:v>4.8717692953606138</c:v>
              </c:pt>
              <c:pt idx="274">
                <c:v>4.3579092079209891</c:v>
              </c:pt>
              <c:pt idx="275">
                <c:v>5.2752478635421101</c:v>
              </c:pt>
              <c:pt idx="276">
                <c:v>3.0011872835458853</c:v>
              </c:pt>
              <c:pt idx="277">
                <c:v>3.1621894556299477</c:v>
              </c:pt>
              <c:pt idx="278">
                <c:v>4.7969219822547524</c:v>
              </c:pt>
              <c:pt idx="279">
                <c:v>4.2445769500624007</c:v>
              </c:pt>
              <c:pt idx="280">
                <c:v>4.1406460412548691</c:v>
              </c:pt>
              <c:pt idx="281">
                <c:v>4.6315026490231981</c:v>
              </c:pt>
              <c:pt idx="282">
                <c:v>4.9046138983572156</c:v>
              </c:pt>
              <c:pt idx="283">
                <c:v>5.6660015112793243</c:v>
              </c:pt>
              <c:pt idx="284">
                <c:v>5.5125213537851252</c:v>
              </c:pt>
              <c:pt idx="285">
                <c:v>5.872901283730549</c:v>
              </c:pt>
              <c:pt idx="286">
                <c:v>5.6914758761554314</c:v>
              </c:pt>
              <c:pt idx="287">
                <c:v>6.5162760038292404</c:v>
              </c:pt>
              <c:pt idx="288">
                <c:v>6.028983557200073</c:v>
              </c:pt>
              <c:pt idx="289">
                <c:v>5.3298058241198865</c:v>
              </c:pt>
              <c:pt idx="290">
                <c:v>5.9454540120885113</c:v>
              </c:pt>
              <c:pt idx="291">
                <c:v>2.7870511559371369</c:v>
              </c:pt>
              <c:pt idx="292">
                <c:v>2.8046754292971006</c:v>
              </c:pt>
              <c:pt idx="293">
                <c:v>2.8430510150744013</c:v>
              </c:pt>
              <c:pt idx="294">
                <c:v>3.8005799878250732</c:v>
              </c:pt>
              <c:pt idx="295">
                <c:v>4.8683811208584471</c:v>
              </c:pt>
              <c:pt idx="296">
                <c:v>5.7039396611549167</c:v>
              </c:pt>
              <c:pt idx="297">
                <c:v>4.3913877791551501</c:v>
              </c:pt>
              <c:pt idx="298">
                <c:v>4.8280814447534688</c:v>
              </c:pt>
              <c:pt idx="299">
                <c:v>3.1281886135061985</c:v>
              </c:pt>
              <c:pt idx="300">
                <c:v>3.0647760987544981</c:v>
              </c:pt>
              <c:pt idx="301">
                <c:v>2.8617466925736306</c:v>
              </c:pt>
              <c:pt idx="302">
                <c:v>3.0317797192885276</c:v>
              </c:pt>
              <c:pt idx="303">
                <c:v>3.8768937234779663</c:v>
              </c:pt>
              <c:pt idx="304">
                <c:v>3.9725592904826508</c:v>
              </c:pt>
              <c:pt idx="305">
                <c:v>4.1057255714612202</c:v>
              </c:pt>
              <c:pt idx="306">
                <c:v>3.7323131898440902</c:v>
              </c:pt>
              <c:pt idx="307">
                <c:v>2.9712549799444901</c:v>
              </c:pt>
              <c:pt idx="308">
                <c:v>2.6259409509738756</c:v>
              </c:pt>
              <c:pt idx="309">
                <c:v>2.8950287314719381</c:v>
              </c:pt>
              <c:pt idx="310">
                <c:v>2.7287785838470562</c:v>
              </c:pt>
              <c:pt idx="311">
                <c:v>3.7553398674066987</c:v>
              </c:pt>
              <c:pt idx="312">
                <c:v>3.9835811769226481</c:v>
              </c:pt>
              <c:pt idx="313">
                <c:v>4.1675212132927495</c:v>
              </c:pt>
              <c:pt idx="314">
                <c:v>4.6469198248156021</c:v>
              </c:pt>
              <c:pt idx="315">
                <c:v>3.0423207400565646</c:v>
              </c:pt>
              <c:pt idx="316">
                <c:v>3.7971921271428206</c:v>
              </c:pt>
              <c:pt idx="317">
                <c:v>3.4683872238027336</c:v>
              </c:pt>
              <c:pt idx="318">
                <c:v>3.4611495425489807</c:v>
              </c:pt>
              <c:pt idx="319">
                <c:v>3.117081892078315</c:v>
              </c:pt>
              <c:pt idx="320">
                <c:v>2.8441893606951503</c:v>
              </c:pt>
              <c:pt idx="321">
                <c:v>4.0245370068801867</c:v>
              </c:pt>
              <c:pt idx="322">
                <c:v>2.8441893606951503</c:v>
              </c:pt>
              <c:pt idx="323">
                <c:v>2.6827497527093813</c:v>
              </c:pt>
              <c:pt idx="324">
                <c:v>2.9998123264678824</c:v>
              </c:pt>
              <c:pt idx="325">
                <c:v>3.9247823556542922</c:v>
              </c:pt>
              <c:pt idx="326">
                <c:v>4.3052574441644929</c:v>
              </c:pt>
              <c:pt idx="327">
                <c:v>2.5297070311168888</c:v>
              </c:pt>
              <c:pt idx="328">
                <c:v>2.903840868151919</c:v>
              </c:pt>
              <c:pt idx="329">
                <c:v>2.4852089118152723</c:v>
              </c:pt>
              <c:pt idx="330">
                <c:v>4.3700916255967401</c:v>
              </c:pt>
              <c:pt idx="331">
                <c:v>3.5044450269408189</c:v>
              </c:pt>
              <c:pt idx="332">
                <c:v>3.5143285677600673</c:v>
              </c:pt>
              <c:pt idx="333">
                <c:v>3.1258940287582968</c:v>
              </c:pt>
              <c:pt idx="334">
                <c:v>3.3394207121170316</c:v>
              </c:pt>
              <c:pt idx="335">
                <c:v>3.5233170048969615</c:v>
              </c:pt>
              <c:pt idx="336">
                <c:v>3.5653442389937666</c:v>
              </c:pt>
              <c:pt idx="337">
                <c:v>3.8358752441475454</c:v>
              </c:pt>
              <c:pt idx="338">
                <c:v>3.2062544311384604</c:v>
              </c:pt>
              <c:pt idx="339">
                <c:v>2.2088410325695156</c:v>
              </c:pt>
              <c:pt idx="340">
                <c:v>2.4068193093653321</c:v>
              </c:pt>
              <c:pt idx="341">
                <c:v>2.2304450311752646</c:v>
              </c:pt>
              <c:pt idx="342">
                <c:v>2.6706809861176612</c:v>
              </c:pt>
              <c:pt idx="343">
                <c:v>2.5412757124340217</c:v>
              </c:pt>
              <c:pt idx="344">
                <c:v>2.6135003638657039</c:v>
              </c:pt>
              <c:pt idx="345">
                <c:v>2.57685233608023</c:v>
              </c:pt>
              <c:pt idx="346">
                <c:v>2.8303930361116034</c:v>
              </c:pt>
              <c:pt idx="347">
                <c:v>2.6300532330864019</c:v>
              </c:pt>
              <c:pt idx="348">
                <c:v>3.0549170819227935</c:v>
              </c:pt>
              <c:pt idx="349">
                <c:v>2.8826318879539361</c:v>
              </c:pt>
              <c:pt idx="350">
                <c:v>2.9156282674199065</c:v>
              </c:pt>
              <c:pt idx="351">
                <c:v>3.093183308724667</c:v>
              </c:pt>
              <c:pt idx="352">
                <c:v>3.6200539760409116</c:v>
              </c:pt>
              <c:pt idx="353">
                <c:v>3.4470032692440675</c:v>
              </c:pt>
              <c:pt idx="354">
                <c:v>4.247400436181036</c:v>
              </c:pt>
              <c:pt idx="355">
                <c:v>4.1280974212674977</c:v>
              </c:pt>
              <c:pt idx="356">
                <c:v>4.1036072871702309</c:v>
              </c:pt>
              <c:pt idx="357">
                <c:v>4.1721802902824088</c:v>
              </c:pt>
              <c:pt idx="358">
                <c:v>4.7109679477210067</c:v>
              </c:pt>
              <c:pt idx="359">
                <c:v>5.0659686713551011</c:v>
              </c:pt>
              <c:pt idx="360">
                <c:v>4.0928488745475704</c:v>
              </c:pt>
              <c:pt idx="361">
                <c:v>4.5835961233404729</c:v>
              </c:pt>
            </c:numLit>
          </c:xVal>
          <c:yVal>
            <c:numLit>
              <c:formatCode>General</c:formatCode>
              <c:ptCount val="362"/>
              <c:pt idx="0">
                <c:v>-0.86961258247619622</c:v>
              </c:pt>
              <c:pt idx="1">
                <c:v>-0.26529885191163771</c:v>
              </c:pt>
              <c:pt idx="2">
                <c:v>-0.93599903371967041</c:v>
              </c:pt>
              <c:pt idx="3">
                <c:v>-0.23774983839012354</c:v>
              </c:pt>
              <c:pt idx="4">
                <c:v>-0.5493751662813029</c:v>
              </c:pt>
              <c:pt idx="5">
                <c:v>-1.3389603707482207</c:v>
              </c:pt>
              <c:pt idx="6">
                <c:v>-1.0471473668295515</c:v>
              </c:pt>
              <c:pt idx="7">
                <c:v>-0.95572398661167757</c:v>
              </c:pt>
              <c:pt idx="8">
                <c:v>-1.1753500056034119</c:v>
              </c:pt>
              <c:pt idx="9">
                <c:v>-0.65519848736421071</c:v>
              </c:pt>
              <c:pt idx="10">
                <c:v>-0.1385831813836651</c:v>
              </c:pt>
              <c:pt idx="11">
                <c:v>0.3555815168881411</c:v>
              </c:pt>
              <c:pt idx="12">
                <c:v>-0.23706926849461052</c:v>
              </c:pt>
              <c:pt idx="13">
                <c:v>0.52283713944711696</c:v>
              </c:pt>
              <c:pt idx="14">
                <c:v>-0.55574406260146514</c:v>
              </c:pt>
              <c:pt idx="15">
                <c:v>-0.76161956982426204</c:v>
              </c:pt>
              <c:pt idx="16">
                <c:v>0.30804546055317505</c:v>
              </c:pt>
              <c:pt idx="17">
                <c:v>-0.15686604514278812</c:v>
              </c:pt>
              <c:pt idx="18">
                <c:v>-0.65837083920917427</c:v>
              </c:pt>
              <c:pt idx="19">
                <c:v>0.17873083001815138</c:v>
              </c:pt>
              <c:pt idx="20">
                <c:v>-1.0418348292560182</c:v>
              </c:pt>
              <c:pt idx="21">
                <c:v>-0.59114571188699117</c:v>
              </c:pt>
              <c:pt idx="22">
                <c:v>-0.72621548015323434</c:v>
              </c:pt>
              <c:pt idx="23">
                <c:v>-0.8386030665748021</c:v>
              </c:pt>
              <c:pt idx="24">
                <c:v>-0.27238618096630862</c:v>
              </c:pt>
              <c:pt idx="25">
                <c:v>1.5171390311358763</c:v>
              </c:pt>
              <c:pt idx="26">
                <c:v>1.9347214551283436</c:v>
              </c:pt>
              <c:pt idx="27">
                <c:v>0.9417073086143386</c:v>
              </c:pt>
              <c:pt idx="28">
                <c:v>2.6477550761643744</c:v>
              </c:pt>
              <c:pt idx="29">
                <c:v>-0.52667098077763574</c:v>
              </c:pt>
              <c:pt idx="30">
                <c:v>-0.8441543997179024</c:v>
              </c:pt>
              <c:pt idx="31">
                <c:v>-0.40808282835169774</c:v>
              </c:pt>
              <c:pt idx="32">
                <c:v>0.30200857877489273</c:v>
              </c:pt>
              <c:pt idx="33">
                <c:v>0.22975232870923179</c:v>
              </c:pt>
              <c:pt idx="34">
                <c:v>3.9769670165888726E-2</c:v>
              </c:pt>
              <c:pt idx="35">
                <c:v>-0.45360613552434881</c:v>
              </c:pt>
              <c:pt idx="36">
                <c:v>-0.23502945335863235</c:v>
              </c:pt>
              <c:pt idx="37">
                <c:v>-0.31182566952716861</c:v>
              </c:pt>
              <c:pt idx="38">
                <c:v>-0.71154323041373413</c:v>
              </c:pt>
              <c:pt idx="39">
                <c:v>-0.15049542051682696</c:v>
              </c:pt>
              <c:pt idx="40">
                <c:v>-5.4042782708986437E-2</c:v>
              </c:pt>
              <c:pt idx="41">
                <c:v>-0.18193480262568507</c:v>
              </c:pt>
              <c:pt idx="42">
                <c:v>-0.48158239633632594</c:v>
              </c:pt>
              <c:pt idx="43">
                <c:v>-1.019429880406169</c:v>
              </c:pt>
              <c:pt idx="44">
                <c:v>0.10210640716955854</c:v>
              </c:pt>
              <c:pt idx="45">
                <c:v>8.4608255998382731E-2</c:v>
              </c:pt>
              <c:pt idx="46">
                <c:v>-0.51981761240714164</c:v>
              </c:pt>
              <c:pt idx="47">
                <c:v>4.5516323384906521E-2</c:v>
              </c:pt>
              <c:pt idx="48">
                <c:v>1.8571623052699771E-2</c:v>
              </c:pt>
              <c:pt idx="49">
                <c:v>-0.66533110811810969</c:v>
              </c:pt>
              <c:pt idx="50">
                <c:v>-0.68865461045089349</c:v>
              </c:pt>
              <c:pt idx="51">
                <c:v>-0.72302859918732354</c:v>
              </c:pt>
              <c:pt idx="52">
                <c:v>-0.37628128553964313</c:v>
              </c:pt>
              <c:pt idx="53">
                <c:v>-0.5725503270654051</c:v>
              </c:pt>
              <c:pt idx="54">
                <c:v>6.240956638053019E-2</c:v>
              </c:pt>
              <c:pt idx="55">
                <c:v>-2.4912312521335078E-2</c:v>
              </c:pt>
              <c:pt idx="56">
                <c:v>-0.17312881800519175</c:v>
              </c:pt>
              <c:pt idx="57">
                <c:v>-3.2550836347350121E-2</c:v>
              </c:pt>
              <c:pt idx="58">
                <c:v>0.35135492554234204</c:v>
              </c:pt>
              <c:pt idx="59">
                <c:v>0.53348884480016778</c:v>
              </c:pt>
              <c:pt idx="60">
                <c:v>0.55674065466227507</c:v>
              </c:pt>
              <c:pt idx="61">
                <c:v>0.28688846917770849</c:v>
              </c:pt>
              <c:pt idx="62">
                <c:v>-0.47965159867450868</c:v>
              </c:pt>
              <c:pt idx="63">
                <c:v>-0.44799516197424971</c:v>
              </c:pt>
              <c:pt idx="64">
                <c:v>1.2910695290563545E-2</c:v>
              </c:pt>
              <c:pt idx="65">
                <c:v>-0.6451090008637026</c:v>
              </c:pt>
              <c:pt idx="66">
                <c:v>0.90203894855445732</c:v>
              </c:pt>
              <c:pt idx="67">
                <c:v>7.4041137562849357E-2</c:v>
              </c:pt>
              <c:pt idx="68">
                <c:v>0.73524942433360785</c:v>
              </c:pt>
              <c:pt idx="69">
                <c:v>-9.1596913619556908E-2</c:v>
              </c:pt>
              <c:pt idx="70">
                <c:v>0.84215064759263569</c:v>
              </c:pt>
              <c:pt idx="71">
                <c:v>-0.13981034028098716</c:v>
              </c:pt>
              <c:pt idx="72">
                <c:v>0.77719859588882123</c:v>
              </c:pt>
              <c:pt idx="73">
                <c:v>0.45230780240926283</c:v>
              </c:pt>
              <c:pt idx="74">
                <c:v>0.10175383132819871</c:v>
              </c:pt>
              <c:pt idx="75">
                <c:v>0.25532277702650497</c:v>
              </c:pt>
              <c:pt idx="76">
                <c:v>5.5152839780261864E-2</c:v>
              </c:pt>
              <c:pt idx="77">
                <c:v>-0.40588319106361848</c:v>
              </c:pt>
              <c:pt idx="78">
                <c:v>-0.18235164956246352</c:v>
              </c:pt>
              <c:pt idx="79">
                <c:v>0.12595613835131214</c:v>
              </c:pt>
              <c:pt idx="80">
                <c:v>-0.75815529549775951</c:v>
              </c:pt>
              <c:pt idx="81">
                <c:v>-0.29639321211366898</c:v>
              </c:pt>
              <c:pt idx="82">
                <c:v>-0.50931577613007084</c:v>
              </c:pt>
              <c:pt idx="83">
                <c:v>-0.35692361349507751</c:v>
              </c:pt>
              <c:pt idx="84">
                <c:v>0.56295014329227211</c:v>
              </c:pt>
              <c:pt idx="85">
                <c:v>0.74709505924850994</c:v>
              </c:pt>
              <c:pt idx="86">
                <c:v>0.93393538329476122</c:v>
              </c:pt>
              <c:pt idx="87">
                <c:v>0.37705030643469062</c:v>
              </c:pt>
              <c:pt idx="88">
                <c:v>0.13773830207946336</c:v>
              </c:pt>
              <c:pt idx="89">
                <c:v>-5.20950590527125E-2</c:v>
              </c:pt>
              <c:pt idx="90">
                <c:v>0.29209137503212812</c:v>
              </c:pt>
              <c:pt idx="91">
                <c:v>0.3591336663082485</c:v>
              </c:pt>
              <c:pt idx="92">
                <c:v>3.0533642554297913E-2</c:v>
              </c:pt>
              <c:pt idx="93">
                <c:v>-0.54764373666589439</c:v>
              </c:pt>
              <c:pt idx="94">
                <c:v>-0.25687389502049029</c:v>
              </c:pt>
              <c:pt idx="95">
                <c:v>0.91679197560675885</c:v>
              </c:pt>
              <c:pt idx="96">
                <c:v>0.20201119494867825</c:v>
              </c:pt>
              <c:pt idx="97">
                <c:v>0.73549721089923104</c:v>
              </c:pt>
              <c:pt idx="98">
                <c:v>0.46338011470110985</c:v>
              </c:pt>
              <c:pt idx="99">
                <c:v>0.4585695750619978</c:v>
              </c:pt>
              <c:pt idx="100">
                <c:v>-0.65419422397508331</c:v>
              </c:pt>
              <c:pt idx="101">
                <c:v>0.42798162138385853</c:v>
              </c:pt>
              <c:pt idx="102">
                <c:v>1.0147153663804058</c:v>
              </c:pt>
              <c:pt idx="103">
                <c:v>0.24281703504282248</c:v>
              </c:pt>
              <c:pt idx="104">
                <c:v>-0.10150365233011893</c:v>
              </c:pt>
              <c:pt idx="105">
                <c:v>0.65978704877290006</c:v>
              </c:pt>
              <c:pt idx="106">
                <c:v>0.66122716072641374</c:v>
              </c:pt>
              <c:pt idx="107">
                <c:v>0.84405573842167314</c:v>
              </c:pt>
              <c:pt idx="108">
                <c:v>0.57333594137691613</c:v>
              </c:pt>
              <c:pt idx="109">
                <c:v>0.21689701298108233</c:v>
              </c:pt>
              <c:pt idx="110">
                <c:v>1.5809273425769197</c:v>
              </c:pt>
              <c:pt idx="111">
                <c:v>1.0907919947083293</c:v>
              </c:pt>
              <c:pt idx="112">
                <c:v>0.21619209564437458</c:v>
              </c:pt>
              <c:pt idx="113">
                <c:v>-0.3072976584245839</c:v>
              </c:pt>
              <c:pt idx="114">
                <c:v>-0.21092117007946065</c:v>
              </c:pt>
              <c:pt idx="115">
                <c:v>-1.5248316476223867</c:v>
              </c:pt>
              <c:pt idx="116">
                <c:v>0.11247429109093154</c:v>
              </c:pt>
              <c:pt idx="117">
                <c:v>0.2633885471362154</c:v>
              </c:pt>
              <c:pt idx="118">
                <c:v>0.4368817783305019</c:v>
              </c:pt>
              <c:pt idx="119">
                <c:v>0.17706124381654309</c:v>
              </c:pt>
              <c:pt idx="120">
                <c:v>0.61713691360231593</c:v>
              </c:pt>
              <c:pt idx="121">
                <c:v>-0.64037117575598135</c:v>
              </c:pt>
              <c:pt idx="122">
                <c:v>-8.5047118576119018E-2</c:v>
              </c:pt>
              <c:pt idx="123">
                <c:v>2.4763518027020499</c:v>
              </c:pt>
              <c:pt idx="124">
                <c:v>-0.12143401091679884</c:v>
              </c:pt>
              <c:pt idx="125">
                <c:v>0.35848532529543142</c:v>
              </c:pt>
              <c:pt idx="126">
                <c:v>1.2103052188854644</c:v>
              </c:pt>
              <c:pt idx="127">
                <c:v>-0.22092475959662217</c:v>
              </c:pt>
              <c:pt idx="128">
                <c:v>-0.33517861921647674</c:v>
              </c:pt>
              <c:pt idx="129">
                <c:v>-0.16188793044507044</c:v>
              </c:pt>
              <c:pt idx="130">
                <c:v>-0.25858637439197008</c:v>
              </c:pt>
              <c:pt idx="131">
                <c:v>0.229267170928666</c:v>
              </c:pt>
              <c:pt idx="132">
                <c:v>0.34192272923583911</c:v>
              </c:pt>
              <c:pt idx="133">
                <c:v>-0.29026809177651192</c:v>
              </c:pt>
              <c:pt idx="134">
                <c:v>-0.53255787789514919</c:v>
              </c:pt>
              <c:pt idx="135">
                <c:v>0.12575241413067673</c:v>
              </c:pt>
              <c:pt idx="136">
                <c:v>-0.11678156392164407</c:v>
              </c:pt>
              <c:pt idx="137">
                <c:v>-0.27002113166990416</c:v>
              </c:pt>
              <c:pt idx="138">
                <c:v>0.13686849508515753</c:v>
              </c:pt>
              <c:pt idx="139">
                <c:v>-0.46171665554933661</c:v>
              </c:pt>
              <c:pt idx="140">
                <c:v>0.38293538110887893</c:v>
              </c:pt>
              <c:pt idx="141">
                <c:v>-0.12841007753576283</c:v>
              </c:pt>
              <c:pt idx="142">
                <c:v>0.27528918268795266</c:v>
              </c:pt>
              <c:pt idx="143">
                <c:v>-0.34316023545459196</c:v>
              </c:pt>
              <c:pt idx="144">
                <c:v>-0.15829742993421947</c:v>
              </c:pt>
              <c:pt idx="145">
                <c:v>0.45850092031945433</c:v>
              </c:pt>
              <c:pt idx="146">
                <c:v>-3.7030440908058626E-2</c:v>
              </c:pt>
              <c:pt idx="147">
                <c:v>-0.19259266052486712</c:v>
              </c:pt>
              <c:pt idx="148">
                <c:v>-0.35829145786319794</c:v>
              </c:pt>
              <c:pt idx="149">
                <c:v>-0.28433727434832257</c:v>
              </c:pt>
              <c:pt idx="150">
                <c:v>6.7967194456075575E-2</c:v>
              </c:pt>
              <c:pt idx="151">
                <c:v>3.6742312090265017E-2</c:v>
              </c:pt>
              <c:pt idx="152">
                <c:v>1.4339315088218427</c:v>
              </c:pt>
              <c:pt idx="153">
                <c:v>1.78143208966116</c:v>
              </c:pt>
              <c:pt idx="154">
                <c:v>-1.2981671319052088</c:v>
              </c:pt>
              <c:pt idx="155">
                <c:v>-0.40155505883855547</c:v>
              </c:pt>
              <c:pt idx="156">
                <c:v>-0.92993711044364158</c:v>
              </c:pt>
              <c:pt idx="157">
                <c:v>-0.22346901736632585</c:v>
              </c:pt>
              <c:pt idx="158">
                <c:v>-0.2427933022905</c:v>
              </c:pt>
              <c:pt idx="159">
                <c:v>0.1756931273098159</c:v>
              </c:pt>
              <c:pt idx="160">
                <c:v>0.76600072542071462</c:v>
              </c:pt>
              <c:pt idx="161">
                <c:v>-0.30039354843792765</c:v>
              </c:pt>
              <c:pt idx="162">
                <c:v>-0.26240022547269515</c:v>
              </c:pt>
              <c:pt idx="163">
                <c:v>-0.25512654107364519</c:v>
              </c:pt>
              <c:pt idx="164">
                <c:v>2.3581340688353185</c:v>
              </c:pt>
              <c:pt idx="165">
                <c:v>-0.20808979443384867</c:v>
              </c:pt>
              <c:pt idx="166">
                <c:v>3.6868303855478679E-2</c:v>
              </c:pt>
              <c:pt idx="167">
                <c:v>0.21054003515468711</c:v>
              </c:pt>
              <c:pt idx="168">
                <c:v>0.13463293554852385</c:v>
              </c:pt>
              <c:pt idx="169">
                <c:v>-0.32339874137027902</c:v>
              </c:pt>
              <c:pt idx="170">
                <c:v>0.30821082241657471</c:v>
              </c:pt>
              <c:pt idx="171">
                <c:v>-0.13191481861522991</c:v>
              </c:pt>
              <c:pt idx="172">
                <c:v>0.70021219075373065</c:v>
              </c:pt>
              <c:pt idx="173">
                <c:v>0.12683764243055418</c:v>
              </c:pt>
              <c:pt idx="174">
                <c:v>0.17334132791932522</c:v>
              </c:pt>
              <c:pt idx="175">
                <c:v>-0.12446194515486386</c:v>
              </c:pt>
              <c:pt idx="176">
                <c:v>-0.40459215779178059</c:v>
              </c:pt>
              <c:pt idx="177">
                <c:v>-0.2680584314062413</c:v>
              </c:pt>
              <c:pt idx="178">
                <c:v>-0.59574574663138957</c:v>
              </c:pt>
              <c:pt idx="179">
                <c:v>1.8689703169366467E-2</c:v>
              </c:pt>
              <c:pt idx="180">
                <c:v>-0.40877967230585055</c:v>
              </c:pt>
              <c:pt idx="181">
                <c:v>0.36740169608032147</c:v>
              </c:pt>
              <c:pt idx="182">
                <c:v>-0.16296751698983059</c:v>
              </c:pt>
              <c:pt idx="183">
                <c:v>0.18442952903855625</c:v>
              </c:pt>
              <c:pt idx="184">
                <c:v>7.8671157964059102E-2</c:v>
              </c:pt>
              <c:pt idx="185">
                <c:v>-0.89872296857887068</c:v>
              </c:pt>
              <c:pt idx="186">
                <c:v>-0.4076161611416298</c:v>
              </c:pt>
              <c:pt idx="187">
                <c:v>0.31209901631060966</c:v>
              </c:pt>
              <c:pt idx="188">
                <c:v>0.19196655848987287</c:v>
              </c:pt>
              <c:pt idx="189">
                <c:v>-0.51687740507507574</c:v>
              </c:pt>
              <c:pt idx="190">
                <c:v>-0.70722430830560246</c:v>
              </c:pt>
              <c:pt idx="191">
                <c:v>-0.47038587091994177</c:v>
              </c:pt>
              <c:pt idx="192">
                <c:v>-0.35387272676725079</c:v>
              </c:pt>
              <c:pt idx="193">
                <c:v>0.27161369612396857</c:v>
              </c:pt>
              <c:pt idx="194">
                <c:v>0.68031521053452693</c:v>
              </c:pt>
              <c:pt idx="195">
                <c:v>0.25853750086209271</c:v>
              </c:pt>
              <c:pt idx="196">
                <c:v>0.150389561600905</c:v>
              </c:pt>
              <c:pt idx="197">
                <c:v>-0.59246057385383466</c:v>
              </c:pt>
              <c:pt idx="198">
                <c:v>0.22864047285570521</c:v>
              </c:pt>
              <c:pt idx="199">
                <c:v>-0.25575940233111805</c:v>
              </c:pt>
              <c:pt idx="200">
                <c:v>0.74084064338390032</c:v>
              </c:pt>
              <c:pt idx="201">
                <c:v>0.33450480674622263</c:v>
              </c:pt>
              <c:pt idx="202">
                <c:v>-0.13195562684367523</c:v>
              </c:pt>
              <c:pt idx="203">
                <c:v>6.7054778077839661E-2</c:v>
              </c:pt>
              <c:pt idx="204">
                <c:v>-0.22787738795842749</c:v>
              </c:pt>
              <c:pt idx="205">
                <c:v>2.7670076827622125E-2</c:v>
              </c:pt>
              <c:pt idx="206">
                <c:v>1.3517541049245638</c:v>
              </c:pt>
              <c:pt idx="207">
                <c:v>0.24547716607443526</c:v>
              </c:pt>
              <c:pt idx="208">
                <c:v>0.52405479508020925</c:v>
              </c:pt>
              <c:pt idx="209">
                <c:v>0.10118371558569272</c:v>
              </c:pt>
              <c:pt idx="210">
                <c:v>-1.0669188635507094</c:v>
              </c:pt>
              <c:pt idx="211">
                <c:v>1.2440621888221006</c:v>
              </c:pt>
              <c:pt idx="212">
                <c:v>1.5931590968827312</c:v>
              </c:pt>
              <c:pt idx="213">
                <c:v>1.5863804095058542</c:v>
              </c:pt>
              <c:pt idx="214">
                <c:v>-5.1436129052535584E-3</c:v>
              </c:pt>
              <c:pt idx="215">
                <c:v>-7.7497469412306952E-2</c:v>
              </c:pt>
              <c:pt idx="216">
                <c:v>-4.6640209170275782E-2</c:v>
              </c:pt>
              <c:pt idx="217">
                <c:v>0.20473955488077999</c:v>
              </c:pt>
              <c:pt idx="218">
                <c:v>-8.3109878269934878E-2</c:v>
              </c:pt>
              <c:pt idx="219">
                <c:v>-0.38031612913738844</c:v>
              </c:pt>
              <c:pt idx="220">
                <c:v>-0.1734358805676246</c:v>
              </c:pt>
              <c:pt idx="221">
                <c:v>2.7265983093862189E-2</c:v>
              </c:pt>
              <c:pt idx="222">
                <c:v>0.16021155428379252</c:v>
              </c:pt>
              <c:pt idx="223">
                <c:v>0.34335205185997975</c:v>
              </c:pt>
              <c:pt idx="224">
                <c:v>-0.33424423608325249</c:v>
              </c:pt>
              <c:pt idx="225">
                <c:v>-0.17096956448973977</c:v>
              </c:pt>
              <c:pt idx="226">
                <c:v>0.11970697428797195</c:v>
              </c:pt>
              <c:pt idx="227">
                <c:v>-0.54290501851979123</c:v>
              </c:pt>
              <c:pt idx="228">
                <c:v>-0.19522461341422215</c:v>
              </c:pt>
              <c:pt idx="229">
                <c:v>-0.55077213192544949</c:v>
              </c:pt>
              <c:pt idx="230">
                <c:v>-0.45218122192473231</c:v>
              </c:pt>
              <c:pt idx="231">
                <c:v>0.3253816198862145</c:v>
              </c:pt>
              <c:pt idx="232">
                <c:v>-0.13217556080162307</c:v>
              </c:pt>
              <c:pt idx="233">
                <c:v>0.33397237878091213</c:v>
              </c:pt>
              <c:pt idx="234">
                <c:v>-0.3188947144026657</c:v>
              </c:pt>
              <c:pt idx="235">
                <c:v>0.12948910313797857</c:v>
              </c:pt>
              <c:pt idx="236">
                <c:v>-0.34719027297311689</c:v>
              </c:pt>
              <c:pt idx="237">
                <c:v>0.23731293709223555</c:v>
              </c:pt>
              <c:pt idx="238">
                <c:v>-0.161268291351087</c:v>
              </c:pt>
              <c:pt idx="239">
                <c:v>0.16784519737654424</c:v>
              </c:pt>
              <c:pt idx="240">
                <c:v>0.44701939970322258</c:v>
              </c:pt>
              <c:pt idx="241">
                <c:v>0.29482936429914197</c:v>
              </c:pt>
              <c:pt idx="242">
                <c:v>-0.4991388252198723</c:v>
              </c:pt>
              <c:pt idx="243">
                <c:v>4.8020242830096205E-2</c:v>
              </c:pt>
              <c:pt idx="244">
                <c:v>0.1989305534746606</c:v>
              </c:pt>
              <c:pt idx="245">
                <c:v>-0.55694486759346873</c:v>
              </c:pt>
              <c:pt idx="246">
                <c:v>9.3808484221832966E-2</c:v>
              </c:pt>
              <c:pt idx="247">
                <c:v>-1.7529380123220584E-2</c:v>
              </c:pt>
              <c:pt idx="248">
                <c:v>-0.58620964912745332</c:v>
              </c:pt>
              <c:pt idx="249">
                <c:v>-0.5734611026343357</c:v>
              </c:pt>
              <c:pt idx="250">
                <c:v>-1.1767357259923727E-2</c:v>
              </c:pt>
              <c:pt idx="251">
                <c:v>0.21619693766036185</c:v>
              </c:pt>
              <c:pt idx="252">
                <c:v>0.60592449838686147</c:v>
              </c:pt>
              <c:pt idx="253">
                <c:v>-7.2679604510706763E-2</c:v>
              </c:pt>
              <c:pt idx="254">
                <c:v>-0.17072876130043646</c:v>
              </c:pt>
              <c:pt idx="255">
                <c:v>0.46119043402986559</c:v>
              </c:pt>
              <c:pt idx="256">
                <c:v>-0.16915296282415238</c:v>
              </c:pt>
              <c:pt idx="257">
                <c:v>0.3299554755956482</c:v>
              </c:pt>
              <c:pt idx="258">
                <c:v>1.0285252523909882E-2</c:v>
              </c:pt>
              <c:pt idx="259">
                <c:v>0.34882187125968933</c:v>
              </c:pt>
              <c:pt idx="260">
                <c:v>-0.17751476741775729</c:v>
              </c:pt>
              <c:pt idx="261">
                <c:v>8.5876936166735973E-2</c:v>
              </c:pt>
              <c:pt idx="262">
                <c:v>0.46381708400116306</c:v>
              </c:pt>
              <c:pt idx="263">
                <c:v>-0.46410946188620184</c:v>
              </c:pt>
              <c:pt idx="264">
                <c:v>0.14577887180270599</c:v>
              </c:pt>
              <c:pt idx="265">
                <c:v>-0.27087928091857494</c:v>
              </c:pt>
              <c:pt idx="266">
                <c:v>8.3710000531344697E-2</c:v>
              </c:pt>
              <c:pt idx="267">
                <c:v>-9.9846893922646895E-2</c:v>
              </c:pt>
              <c:pt idx="268">
                <c:v>0.88916483888531417</c:v>
              </c:pt>
              <c:pt idx="269">
                <c:v>9.2161870069811691E-2</c:v>
              </c:pt>
              <c:pt idx="270">
                <c:v>-3.3823463954405497E-3</c:v>
              </c:pt>
              <c:pt idx="271">
                <c:v>0.45817354972752256</c:v>
              </c:pt>
              <c:pt idx="272">
                <c:v>0.61538688892052917</c:v>
              </c:pt>
              <c:pt idx="273">
                <c:v>1.0105836458158572</c:v>
              </c:pt>
              <c:pt idx="274">
                <c:v>0.27172042170864064</c:v>
              </c:pt>
              <c:pt idx="275">
                <c:v>0.89759164263072932</c:v>
              </c:pt>
              <c:pt idx="276">
                <c:v>0.17341589105728916</c:v>
              </c:pt>
              <c:pt idx="277">
                <c:v>0.22764105284462843</c:v>
              </c:pt>
              <c:pt idx="278">
                <c:v>-0.14575919155707773</c:v>
              </c:pt>
              <c:pt idx="279">
                <c:v>0.80592810044264951</c:v>
              </c:pt>
              <c:pt idx="280">
                <c:v>0.34365889148055651</c:v>
              </c:pt>
              <c:pt idx="281">
                <c:v>0.31899240048175237</c:v>
              </c:pt>
              <c:pt idx="282">
                <c:v>-5.0244966318381046E-2</c:v>
              </c:pt>
              <c:pt idx="283">
                <c:v>0.21635142989714673</c:v>
              </c:pt>
              <c:pt idx="284">
                <c:v>0.16929682803305646</c:v>
              </c:pt>
              <c:pt idx="285">
                <c:v>0.18770477687551157</c:v>
              </c:pt>
              <c:pt idx="286">
                <c:v>-0.19697038164993685</c:v>
              </c:pt>
              <c:pt idx="287">
                <c:v>-0.59911624051563006</c:v>
              </c:pt>
              <c:pt idx="288">
                <c:v>0.4226293460257331</c:v>
              </c:pt>
              <c:pt idx="289">
                <c:v>-0.12147249078655253</c:v>
              </c:pt>
              <c:pt idx="290">
                <c:v>-0.54004860668310606</c:v>
              </c:pt>
              <c:pt idx="291">
                <c:v>0.34774508230737711</c:v>
              </c:pt>
              <c:pt idx="292">
                <c:v>0.12787589035099334</c:v>
              </c:pt>
              <c:pt idx="293">
                <c:v>-4.1930566895129751E-2</c:v>
              </c:pt>
              <c:pt idx="294">
                <c:v>-0.15094495132872288</c:v>
              </c:pt>
              <c:pt idx="295">
                <c:v>-0.93137324684269895</c:v>
              </c:pt>
              <c:pt idx="296">
                <c:v>-1.3561135741983952</c:v>
              </c:pt>
              <c:pt idx="297">
                <c:v>-0.71491719091985573</c:v>
              </c:pt>
              <c:pt idx="298">
                <c:v>-0.64398102634342713</c:v>
              </c:pt>
              <c:pt idx="299">
                <c:v>-0.20421200531906436</c:v>
              </c:pt>
              <c:pt idx="300">
                <c:v>-0.16622537411681693</c:v>
              </c:pt>
              <c:pt idx="301">
                <c:v>0.28290739547668364</c:v>
              </c:pt>
              <c:pt idx="302">
                <c:v>-0.35081457183544451</c:v>
              </c:pt>
              <c:pt idx="303">
                <c:v>-0.35576696291458587</c:v>
              </c:pt>
              <c:pt idx="304">
                <c:v>-0.50033706826042845</c:v>
              </c:pt>
              <c:pt idx="305">
                <c:v>-0.37438228787913053</c:v>
              </c:pt>
              <c:pt idx="306">
                <c:v>-0.7472385629784184</c:v>
              </c:pt>
              <c:pt idx="307">
                <c:v>-0.56161642572762238</c:v>
              </c:pt>
              <c:pt idx="308">
                <c:v>-1.269034963376825E-3</c:v>
              </c:pt>
              <c:pt idx="309">
                <c:v>0.22023606603585</c:v>
              </c:pt>
              <c:pt idx="310">
                <c:v>-4.0606540836303662E-2</c:v>
              </c:pt>
              <c:pt idx="311">
                <c:v>-0.18391129597812705</c:v>
              </c:pt>
              <c:pt idx="312">
                <c:v>-0.19570238904386006</c:v>
              </c:pt>
              <c:pt idx="313">
                <c:v>-5.2294875844189903E-2</c:v>
              </c:pt>
              <c:pt idx="314">
                <c:v>0.58868226942523538</c:v>
              </c:pt>
              <c:pt idx="315">
                <c:v>-0.12686884501283258</c:v>
              </c:pt>
              <c:pt idx="316">
                <c:v>-0.44148742915624339</c:v>
              </c:pt>
              <c:pt idx="317">
                <c:v>-0.27349904488899579</c:v>
              </c:pt>
              <c:pt idx="318">
                <c:v>-0.75844683984627803</c:v>
              </c:pt>
              <c:pt idx="319">
                <c:v>-1.14918299665141E-2</c:v>
              </c:pt>
              <c:pt idx="320">
                <c:v>-0.69826661391403455</c:v>
              </c:pt>
              <c:pt idx="321">
                <c:v>-0.44030761619918302</c:v>
              </c:pt>
              <c:pt idx="322">
                <c:v>-0.39320896853828735</c:v>
              </c:pt>
              <c:pt idx="323">
                <c:v>-0.425413409594257</c:v>
              </c:pt>
              <c:pt idx="324">
                <c:v>-0.69566486103009417</c:v>
              </c:pt>
              <c:pt idx="325">
                <c:v>-1.177529608401545</c:v>
              </c:pt>
              <c:pt idx="326">
                <c:v>-0.97192411083115937</c:v>
              </c:pt>
              <c:pt idx="327">
                <c:v>-0.28755456474917596</c:v>
              </c:pt>
              <c:pt idx="328">
                <c:v>5.4739013504886191E-2</c:v>
              </c:pt>
              <c:pt idx="329">
                <c:v>0.87049578617130496</c:v>
              </c:pt>
              <c:pt idx="330">
                <c:v>-1.3119876500615724</c:v>
              </c:pt>
              <c:pt idx="331">
                <c:v>0.71496425575960298</c:v>
              </c:pt>
              <c:pt idx="332">
                <c:v>-0.65718571061721009</c:v>
              </c:pt>
              <c:pt idx="333">
                <c:v>-3.9474275671877113E-2</c:v>
              </c:pt>
              <c:pt idx="334">
                <c:v>0.33704987611826276</c:v>
              </c:pt>
              <c:pt idx="335">
                <c:v>0.23608149134363998</c:v>
              </c:pt>
              <c:pt idx="336">
                <c:v>0.31062475325429517</c:v>
              </c:pt>
              <c:pt idx="337">
                <c:v>0.4194439047886247</c:v>
              </c:pt>
              <c:pt idx="338">
                <c:v>0.12707890219487306</c:v>
              </c:pt>
              <c:pt idx="339">
                <c:v>0.34870372446373255</c:v>
              </c:pt>
              <c:pt idx="340">
                <c:v>0.15728325473723226</c:v>
              </c:pt>
              <c:pt idx="341">
                <c:v>0.61855781782758434</c:v>
              </c:pt>
              <c:pt idx="342">
                <c:v>0.42529424608048139</c:v>
              </c:pt>
              <c:pt idx="343">
                <c:v>0.1614269902686809</c:v>
              </c:pt>
              <c:pt idx="344">
                <c:v>3.9019530033499894E-2</c:v>
              </c:pt>
              <c:pt idx="345">
                <c:v>0.35569898356786389</c:v>
              </c:pt>
              <c:pt idx="346">
                <c:v>5.1451344291854717E-2</c:v>
              </c:pt>
              <c:pt idx="347">
                <c:v>0.27692351109964486</c:v>
              </c:pt>
              <c:pt idx="348">
                <c:v>0.28956452342837702</c:v>
              </c:pt>
              <c:pt idx="349">
                <c:v>0.14767114234909418</c:v>
              </c:pt>
              <c:pt idx="350">
                <c:v>5.173078302519718E-2</c:v>
              </c:pt>
              <c:pt idx="351">
                <c:v>-6.763555638247265E-3</c:v>
              </c:pt>
              <c:pt idx="352">
                <c:v>-0.58054029822936126</c:v>
              </c:pt>
              <c:pt idx="353">
                <c:v>-0.28244630721875108</c:v>
              </c:pt>
              <c:pt idx="354">
                <c:v>-0.68868157497107196</c:v>
              </c:pt>
              <c:pt idx="355">
                <c:v>-0.87076843103948454</c:v>
              </c:pt>
              <c:pt idx="356">
                <c:v>-0.16659941315448279</c:v>
              </c:pt>
              <c:pt idx="357">
                <c:v>-3.9948885323730643E-2</c:v>
              </c:pt>
              <c:pt idx="358">
                <c:v>-0.24668223343529228</c:v>
              </c:pt>
              <c:pt idx="359">
                <c:v>-1.3065701751144996</c:v>
              </c:pt>
              <c:pt idx="360">
                <c:v>0.85764617495738005</c:v>
              </c:pt>
              <c:pt idx="361">
                <c:v>1.0982220584777087</c:v>
              </c:pt>
            </c:numLit>
          </c:yVal>
          <c:smooth val="0"/>
          <c:extLst>
            <c:ext xmlns:c16="http://schemas.microsoft.com/office/drawing/2014/chart" uri="{C3380CC4-5D6E-409C-BE32-E72D297353CC}">
              <c16:uniqueId val="{00000000-E6C7-4749-BCB8-FFB0B4BC7BB2}"/>
            </c:ext>
          </c:extLst>
        </c:ser>
        <c:dLbls>
          <c:showLegendKey val="0"/>
          <c:showVal val="0"/>
          <c:showCatName val="0"/>
          <c:showSerName val="0"/>
          <c:showPercent val="0"/>
          <c:showBubbleSize val="0"/>
        </c:dLbls>
        <c:axId val="599051455"/>
        <c:axId val="599049791"/>
      </c:scatterChart>
      <c:valAx>
        <c:axId val="599051455"/>
        <c:scaling>
          <c:orientation val="minMax"/>
          <c:min val="2"/>
        </c:scaling>
        <c:delete val="0"/>
        <c:axPos val="b"/>
        <c:numFmt formatCode="General" sourceLinked="1"/>
        <c:majorTickMark val="out"/>
        <c:minorTickMark val="none"/>
        <c:tickLblPos val="nextTo"/>
        <c:crossAx val="599049791"/>
        <c:crossesAt val="-2"/>
        <c:crossBetween val="midCat"/>
      </c:valAx>
      <c:valAx>
        <c:axId val="599049791"/>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599051455"/>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Model 5 for GallonsPer100MilesTo1981    (3 variables, n=362)</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-2.70</c:v>
              </c:pt>
              <c:pt idx="1">
                <c:v>-2.43</c:v>
              </c:pt>
              <c:pt idx="2">
                <c:v>-2.16</c:v>
              </c:pt>
              <c:pt idx="3">
                <c:v>-1.89</c:v>
              </c:pt>
              <c:pt idx="4">
                <c:v>-1.62</c:v>
              </c:pt>
              <c:pt idx="5">
                <c:v>-1.35</c:v>
              </c:pt>
              <c:pt idx="6">
                <c:v>-1.08</c:v>
              </c:pt>
              <c:pt idx="7">
                <c:v>-0.81</c:v>
              </c:pt>
              <c:pt idx="8">
                <c:v>-0.54</c:v>
              </c:pt>
              <c:pt idx="9">
                <c:v>-0.27</c:v>
              </c:pt>
              <c:pt idx="10">
                <c:v>0.00</c:v>
              </c:pt>
              <c:pt idx="11">
                <c:v>0.27</c:v>
              </c:pt>
              <c:pt idx="12">
                <c:v>0.54</c:v>
              </c:pt>
              <c:pt idx="13">
                <c:v>0.81</c:v>
              </c:pt>
              <c:pt idx="14">
                <c:v>1.08</c:v>
              </c:pt>
              <c:pt idx="15">
                <c:v>1.35</c:v>
              </c:pt>
              <c:pt idx="16">
                <c:v>1.62</c:v>
              </c:pt>
              <c:pt idx="17">
                <c:v>1.89</c:v>
              </c:pt>
              <c:pt idx="18">
                <c:v>2.16</c:v>
              </c:pt>
              <c:pt idx="19">
                <c:v>2.43</c:v>
              </c:pt>
              <c:pt idx="20">
                <c:v>2.70</c:v>
              </c:pt>
            </c:strLit>
          </c:cat>
          <c:val>
            <c:numLit>
              <c:formatCode>General</c:formatCode>
              <c:ptCount val="21"/>
              <c:pt idx="0">
                <c:v>0</c:v>
              </c:pt>
              <c:pt idx="1">
                <c:v>0</c:v>
              </c:pt>
              <c:pt idx="2">
                <c:v>0</c:v>
              </c:pt>
              <c:pt idx="3">
                <c:v>0</c:v>
              </c:pt>
              <c:pt idx="4">
                <c:v>1</c:v>
              </c:pt>
              <c:pt idx="5">
                <c:v>5</c:v>
              </c:pt>
              <c:pt idx="6">
                <c:v>8</c:v>
              </c:pt>
              <c:pt idx="7">
                <c:v>21</c:v>
              </c:pt>
              <c:pt idx="8">
                <c:v>46</c:v>
              </c:pt>
              <c:pt idx="9">
                <c:v>72</c:v>
              </c:pt>
              <c:pt idx="10">
                <c:v>74</c:v>
              </c:pt>
              <c:pt idx="11">
                <c:v>72</c:v>
              </c:pt>
              <c:pt idx="12">
                <c:v>26</c:v>
              </c:pt>
              <c:pt idx="13">
                <c:v>20</c:v>
              </c:pt>
              <c:pt idx="14">
                <c:v>5</c:v>
              </c:pt>
              <c:pt idx="15">
                <c:v>3</c:v>
              </c:pt>
              <c:pt idx="16">
                <c:v>4</c:v>
              </c:pt>
              <c:pt idx="17">
                <c:v>2</c:v>
              </c:pt>
              <c:pt idx="18">
                <c:v>0</c:v>
              </c:pt>
              <c:pt idx="19">
                <c:v>2</c:v>
              </c:pt>
              <c:pt idx="20">
                <c:v>1</c:v>
              </c:pt>
            </c:numLit>
          </c:val>
          <c:extLst>
            <c:ext xmlns:c16="http://schemas.microsoft.com/office/drawing/2014/chart" uri="{C3380CC4-5D6E-409C-BE32-E72D297353CC}">
              <c16:uniqueId val="{00000000-C5F1-4489-ABCA-DD13451B39A5}"/>
            </c:ext>
          </c:extLst>
        </c:ser>
        <c:ser>
          <c:idx val="1"/>
          <c:order val="1"/>
          <c:tx>
            <c:v>Normal</c:v>
          </c:tx>
          <c:spPr>
            <a:solidFill>
              <a:srgbClr val="FFD2D2"/>
            </a:solidFill>
            <a:ln w="9525">
              <a:solidFill>
                <a:srgbClr val="FF0000"/>
              </a:solidFill>
              <a:prstDash val="solid"/>
            </a:ln>
          </c:spPr>
          <c:invertIfNegative val="0"/>
          <c:cat>
            <c:strLit>
              <c:ptCount val="21"/>
              <c:pt idx="0">
                <c:v>-2.70</c:v>
              </c:pt>
              <c:pt idx="1">
                <c:v>-2.43</c:v>
              </c:pt>
              <c:pt idx="2">
                <c:v>-2.16</c:v>
              </c:pt>
              <c:pt idx="3">
                <c:v>-1.89</c:v>
              </c:pt>
              <c:pt idx="4">
                <c:v>-1.62</c:v>
              </c:pt>
              <c:pt idx="5">
                <c:v>-1.35</c:v>
              </c:pt>
              <c:pt idx="6">
                <c:v>-1.08</c:v>
              </c:pt>
              <c:pt idx="7">
                <c:v>-0.81</c:v>
              </c:pt>
              <c:pt idx="8">
                <c:v>-0.54</c:v>
              </c:pt>
              <c:pt idx="9">
                <c:v>-0.27</c:v>
              </c:pt>
              <c:pt idx="10">
                <c:v>0.00</c:v>
              </c:pt>
              <c:pt idx="11">
                <c:v>0.27</c:v>
              </c:pt>
              <c:pt idx="12">
                <c:v>0.54</c:v>
              </c:pt>
              <c:pt idx="13">
                <c:v>0.81</c:v>
              </c:pt>
              <c:pt idx="14">
                <c:v>1.08</c:v>
              </c:pt>
              <c:pt idx="15">
                <c:v>1.35</c:v>
              </c:pt>
              <c:pt idx="16">
                <c:v>1.62</c:v>
              </c:pt>
              <c:pt idx="17">
                <c:v>1.89</c:v>
              </c:pt>
              <c:pt idx="18">
                <c:v>2.16</c:v>
              </c:pt>
              <c:pt idx="19">
                <c:v>2.43</c:v>
              </c:pt>
              <c:pt idx="20">
                <c:v>2.70</c:v>
              </c:pt>
            </c:strLit>
          </c:cat>
          <c:val>
            <c:numLit>
              <c:formatCode>General</c:formatCode>
              <c:ptCount val="21"/>
              <c:pt idx="0">
                <c:v>2.0257627821105885E-3</c:v>
              </c:pt>
              <c:pt idx="1">
                <c:v>1.4595390203733847E-2</c:v>
              </c:pt>
              <c:pt idx="2">
                <c:v>8.5391192887792206E-2</c:v>
              </c:pt>
              <c:pt idx="3">
                <c:v>0.40572125897407441</c:v>
              </c:pt>
              <c:pt idx="4">
                <c:v>1.5656818291262153</c:v>
              </c:pt>
              <c:pt idx="5">
                <c:v>4.9077229147494323</c:v>
              </c:pt>
              <c:pt idx="6">
                <c:v>12.496612981381649</c:v>
              </c:pt>
              <c:pt idx="7">
                <c:v>25.850561402443557</c:v>
              </c:pt>
              <c:pt idx="8">
                <c:v>43.444688273388188</c:v>
              </c:pt>
              <c:pt idx="9">
                <c:v>59.321169182217233</c:v>
              </c:pt>
              <c:pt idx="10">
                <c:v>65.811157979221463</c:v>
              </c:pt>
              <c:pt idx="11">
                <c:v>59.321169182217176</c:v>
              </c:pt>
              <c:pt idx="12">
                <c:v>43.444688273388238</c:v>
              </c:pt>
              <c:pt idx="13">
                <c:v>25.850561402443532</c:v>
              </c:pt>
              <c:pt idx="14">
                <c:v>12.496612981381645</c:v>
              </c:pt>
              <c:pt idx="15">
                <c:v>4.9077229147494563</c:v>
              </c:pt>
              <c:pt idx="16">
                <c:v>1.5656818291262198</c:v>
              </c:pt>
              <c:pt idx="17">
                <c:v>0.40572125897404021</c:v>
              </c:pt>
              <c:pt idx="18">
                <c:v>8.539119288781194E-2</c:v>
              </c:pt>
              <c:pt idx="19">
                <c:v>1.4595390203737679E-2</c:v>
              </c:pt>
              <c:pt idx="20">
                <c:v>2.0257627821251845E-3</c:v>
              </c:pt>
            </c:numLit>
          </c:val>
          <c:extLst>
            <c:ext xmlns:c16="http://schemas.microsoft.com/office/drawing/2014/chart" uri="{C3380CC4-5D6E-409C-BE32-E72D297353CC}">
              <c16:uniqueId val="{00000001-C5F1-4489-ABCA-DD13451B39A5}"/>
            </c:ext>
          </c:extLst>
        </c:ser>
        <c:dLbls>
          <c:showLegendKey val="0"/>
          <c:showVal val="0"/>
          <c:showCatName val="0"/>
          <c:showSerName val="0"/>
          <c:showPercent val="0"/>
          <c:showBubbleSize val="0"/>
        </c:dLbls>
        <c:gapWidth val="50"/>
        <c:axId val="599049791"/>
        <c:axId val="599051039"/>
      </c:barChart>
      <c:catAx>
        <c:axId val="599049791"/>
        <c:scaling>
          <c:orientation val="minMax"/>
        </c:scaling>
        <c:delete val="0"/>
        <c:axPos val="b"/>
        <c:title>
          <c:tx>
            <c:rich>
              <a:bodyPr/>
              <a:lstStyle/>
              <a:p>
                <a:pPr>
                  <a:defRPr/>
                </a:pPr>
                <a:r>
                  <a:rPr lang="en-US"/>
                  <a:t>N</a:t>
                </a:r>
                <a:r>
                  <a:rPr lang="en-US" sz="900"/>
                  <a:t>ormality test (A-D*):  P &lt; 0.001</a:t>
                </a:r>
              </a:p>
            </c:rich>
          </c:tx>
          <c:overlay val="0"/>
        </c:title>
        <c:numFmt formatCode="General" sourceLinked="1"/>
        <c:majorTickMark val="out"/>
        <c:minorTickMark val="none"/>
        <c:tickLblPos val="nextTo"/>
        <c:crossAx val="599051039"/>
        <c:crosses val="autoZero"/>
        <c:auto val="1"/>
        <c:lblAlgn val="ctr"/>
        <c:lblOffset val="100"/>
        <c:noMultiLvlLbl val="0"/>
      </c:catAx>
      <c:valAx>
        <c:axId val="599051039"/>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599049791"/>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Model 5 for GallonsPer100MilesTo1981    (3 variables, n=362)</a:t>
            </a:r>
          </a:p>
        </c:rich>
      </c:tx>
      <c:overlay val="0"/>
    </c:title>
    <c:autoTitleDeleted val="0"/>
    <c:plotArea>
      <c:layout/>
      <c:scatterChart>
        <c:scatterStyle val="lineMarker"/>
        <c:varyColors val="0"/>
        <c:ser>
          <c:idx val="0"/>
          <c:order val="0"/>
          <c:tx>
            <c:v>Actual</c:v>
          </c:tx>
          <c:spPr>
            <a:ln w="25400">
              <a:noFill/>
            </a:ln>
          </c:spPr>
          <c:marker>
            <c:symbol val="diamond"/>
            <c:size val="4"/>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362"/>
              <c:pt idx="0">
                <c:v>-2.7756208502803483</c:v>
              </c:pt>
              <c:pt idx="1">
                <c:v>-2.5420866957347288</c:v>
              </c:pt>
              <c:pt idx="2">
                <c:v>-2.3970221251266186</c:v>
              </c:pt>
              <c:pt idx="3">
                <c:v>-2.2897025155915474</c:v>
              </c:pt>
              <c:pt idx="4">
                <c:v>-2.2036607795503147</c:v>
              </c:pt>
              <c:pt idx="5">
                <c:v>-2.1313799749848386</c:v>
              </c:pt>
              <c:pt idx="6">
                <c:v>-2.0687719359569137</c:v>
              </c:pt>
              <c:pt idx="7">
                <c:v>-2.0133565325132174</c:v>
              </c:pt>
              <c:pt idx="8">
                <c:v>-1.9635114370458411</c:v>
              </c:pt>
              <c:pt idx="9">
                <c:v>-1.9181150958940398</c:v>
              </c:pt>
              <c:pt idx="10">
                <c:v>-1.8763585618945948</c:v>
              </c:pt>
              <c:pt idx="11">
                <c:v>-1.8376384268780581</c:v>
              </c:pt>
              <c:pt idx="12">
                <c:v>-1.8014921444765466</c:v>
              </c:pt>
              <c:pt idx="13">
                <c:v>-1.7675570344456646</c:v>
              </c:pt>
              <c:pt idx="14">
                <c:v>-1.735543248322875</c:v>
              </c:pt>
              <c:pt idx="15">
                <c:v>-1.7052153405409172</c:v>
              </c:pt>
              <c:pt idx="16">
                <c:v>-1.6763793462174896</c:v>
              </c:pt>
              <c:pt idx="17">
                <c:v>-1.6488734972429591</c:v>
              </c:pt>
              <c:pt idx="18">
                <c:v>-1.6225614096151653</c:v>
              </c:pt>
              <c:pt idx="19">
                <c:v>-1.597326990355872</c:v>
              </c:pt>
              <c:pt idx="20">
                <c:v>-1.5730705667117024</c:v>
              </c:pt>
              <c:pt idx="21">
                <c:v>-1.549705900736589</c:v>
              </c:pt>
              <c:pt idx="22">
                <c:v>-1.5271578561464689</c:v>
              </c:pt>
              <c:pt idx="23">
                <c:v>-1.5053605530744092</c:v>
              </c:pt>
              <c:pt idx="24">
                <c:v>-1.484255892830435</c:v>
              </c:pt>
              <c:pt idx="25">
                <c:v>-1.4637923667890214</c:v>
              </c:pt>
              <c:pt idx="26">
                <c:v>-1.4439240859642073</c:v>
              </c:pt>
              <c:pt idx="27">
                <c:v>-1.4246099838006083</c:v>
              </c:pt>
              <c:pt idx="28">
                <c:v>-1.4058131562357745</c:v>
              </c:pt>
              <c:pt idx="29">
                <c:v>-1.3875003115198257</c:v>
              </c:pt>
              <c:pt idx="30">
                <c:v>-1.3696413085186654</c:v>
              </c:pt>
              <c:pt idx="31">
                <c:v>-1.3522087668981264</c:v>
              </c:pt>
              <c:pt idx="32">
                <c:v>-1.3351777361189361</c:v>
              </c:pt>
              <c:pt idx="33">
                <c:v>-1.3185254128699955</c:v>
              </c:pt>
              <c:pt idx="34">
                <c:v>-1.3022308986457944</c:v>
              </c:pt>
              <c:pt idx="35">
                <c:v>-1.286274990788737</c:v>
              </c:pt>
              <c:pt idx="36">
                <c:v>-1.2706400015817674</c:v>
              </c:pt>
              <c:pt idx="37">
                <c:v>-1.2553096009744398</c:v>
              </c:pt>
              <c:pt idx="38">
                <c:v>-1.2402686793182192</c:v>
              </c:pt>
              <c:pt idx="39">
                <c:v>-1.2255032271206501</c:v>
              </c:pt>
              <c:pt idx="40">
                <c:v>-1.2110002293380573</c:v>
              </c:pt>
              <c:pt idx="41">
                <c:v>-1.1967475721392287</c:v>
              </c:pt>
              <c:pt idx="42">
                <c:v>-1.1827339604084903</c:v>
              </c:pt>
              <c:pt idx="43">
                <c:v>-1.168948844531482</c:v>
              </c:pt>
              <c:pt idx="44">
                <c:v>-1.1553823552329276</c:v>
              </c:pt>
              <c:pt idx="45">
                <c:v>-1.1420252454224493</c:v>
              </c:pt>
              <c:pt idx="46">
                <c:v>-1.1288688381594625</c:v>
              </c:pt>
              <c:pt idx="47">
                <c:v>-1.1159049799773455</c:v>
              </c:pt>
              <c:pt idx="48">
                <c:v>-1.103125998915242</c:v>
              </c:pt>
              <c:pt idx="49">
                <c:v>-1.090524666696657</c:v>
              </c:pt>
              <c:pt idx="50">
                <c:v>-1.078094164570701</c:v>
              </c:pt>
              <c:pt idx="51">
                <c:v>-1.0658280523966537</c:v>
              </c:pt>
              <c:pt idx="52">
                <c:v>-1.0537202406076733</c:v>
              </c:pt>
              <c:pt idx="53">
                <c:v>-1.0417649647363973</c:v>
              </c:pt>
              <c:pt idx="54">
                <c:v>-1.0299567622253687</c:v>
              </c:pt>
              <c:pt idx="55">
                <c:v>-1.0182904512796522</c:v>
              </c:pt>
              <c:pt idx="56">
                <c:v>-1.0067611115486119</c:v>
              </c:pt>
              <c:pt idx="57">
                <c:v>-0.99536406644940123</c:v>
              </c:pt>
              <c:pt idx="58">
                <c:v>-0.98409486696676407</c:v>
              </c:pt>
              <c:pt idx="59">
                <c:v>-0.97294927678299437</c:v>
              </c:pt>
              <c:pt idx="60">
                <c:v>-0.96192325860850747</c:v>
              </c:pt>
              <c:pt idx="61">
                <c:v>-0.95101296159793869</c:v>
              </c:pt>
              <c:pt idx="62">
                <c:v>-0.94021470974960164</c:v>
              </c:pt>
              <c:pt idx="63">
                <c:v>-0.92952499119689336</c:v>
              </c:pt>
              <c:pt idx="64">
                <c:v>-0.91894044831035349</c:v>
              </c:pt>
              <c:pt idx="65">
                <c:v>-0.9084578685373853</c:v>
              </c:pt>
              <c:pt idx="66">
                <c:v>-0.89807417591432948</c:v>
              </c:pt>
              <c:pt idx="67">
                <c:v>-0.88778642319223622</c:v>
              </c:pt>
              <c:pt idx="68">
                <c:v>-0.87759178452356446</c:v>
              </c:pt>
              <c:pt idx="69">
                <c:v>-0.86748754866227096</c:v>
              </c:pt>
              <c:pt idx="70">
                <c:v>-0.85747111263442288</c:v>
              </c:pt>
              <c:pt idx="71">
                <c:v>-0.84753997584057172</c:v>
              </c:pt>
              <c:pt idx="72">
                <c:v>-0.8376917345548196</c:v>
              </c:pt>
              <c:pt idx="73">
                <c:v>-0.82792407678880797</c:v>
              </c:pt>
              <c:pt idx="74">
                <c:v>-0.81823477749177675</c:v>
              </c:pt>
              <c:pt idx="75">
                <c:v>-0.80862169406049034</c:v>
              </c:pt>
              <c:pt idx="76">
                <c:v>-0.79908276213517815</c:v>
              </c:pt>
              <c:pt idx="77">
                <c:v>-0.78961599165977403</c:v>
              </c:pt>
              <c:pt idx="78">
                <c:v>-0.78021946318660063</c:v>
              </c:pt>
              <c:pt idx="79">
                <c:v>-0.77089132440743102</c:v>
              </c:pt>
              <c:pt idx="80">
                <c:v>-0.76162978689434568</c:v>
              </c:pt>
              <c:pt idx="81">
                <c:v>-0.75243312303524013</c:v>
              </c:pt>
              <c:pt idx="82">
                <c:v>-0.74329966315008378</c:v>
              </c:pt>
              <c:pt idx="83">
                <c:v>-0.73422779277518924</c:v>
              </c:pt>
              <c:pt idx="84">
                <c:v>-0.72521595010378581</c:v>
              </c:pt>
              <c:pt idx="85">
                <c:v>-0.71626262357212467</c:v>
              </c:pt>
              <c:pt idx="86">
                <c:v>-0.70736634958121491</c:v>
              </c:pt>
              <c:pt idx="87">
                <c:v>-0.69852571034506028</c:v>
              </c:pt>
              <c:pt idx="88">
                <c:v>-0.68973933185697534</c:v>
              </c:pt>
              <c:pt idx="89">
                <c:v>-0.68100588196621492</c:v>
              </c:pt>
              <c:pt idx="90">
                <c:v>-0.67232406855773352</c:v>
              </c:pt>
              <c:pt idx="91">
                <c:v>-0.66369263782843213</c:v>
              </c:pt>
              <c:pt idx="92">
                <c:v>-0.65511037265375494</c:v>
              </c:pt>
              <c:pt idx="93">
                <c:v>-0.64657609103893321</c:v>
              </c:pt>
              <c:pt idx="94">
                <c:v>-0.63808864464960147</c:v>
              </c:pt>
              <c:pt idx="95">
                <c:v>-0.62964691741688472</c:v>
              </c:pt>
              <c:pt idx="96">
                <c:v>-0.6212498242124137</c:v>
              </c:pt>
              <c:pt idx="97">
                <c:v>-0.61289630958902674</c:v>
              </c:pt>
              <c:pt idx="98">
                <c:v>-0.60458534658323715</c:v>
              </c:pt>
              <c:pt idx="99">
                <c:v>-0.59631593557579743</c:v>
              </c:pt>
              <c:pt idx="100">
                <c:v>-0.58808710320694901</c:v>
              </c:pt>
              <c:pt idx="101">
                <c:v>-0.57989790134318064</c:v>
              </c:pt>
              <c:pt idx="102">
                <c:v>-0.57174740609252528</c:v>
              </c:pt>
              <c:pt idx="103">
                <c:v>-0.5636347168656255</c:v>
              </c:pt>
              <c:pt idx="104">
                <c:v>-0.5555589554799828</c:v>
              </c:pt>
              <c:pt idx="105">
                <c:v>-0.54751926530496409</c:v>
              </c:pt>
              <c:pt idx="106">
                <c:v>-0.53951481044531069</c:v>
              </c:pt>
              <c:pt idx="107">
                <c:v>-0.53154477496102159</c:v>
              </c:pt>
              <c:pt idx="108">
                <c:v>-0.52360836212163497</c:v>
              </c:pt>
              <c:pt idx="109">
                <c:v>-0.51570479369303845</c:v>
              </c:pt>
              <c:pt idx="110">
                <c:v>-0.50783330925506964</c:v>
              </c:pt>
              <c:pt idx="111">
                <c:v>-0.49999316554826556</c:v>
              </c:pt>
              <c:pt idx="112">
                <c:v>-0.49218363584822306</c:v>
              </c:pt>
              <c:pt idx="113">
                <c:v>-0.48440400936612621</c:v>
              </c:pt>
              <c:pt idx="114">
                <c:v>-0.47665359067408064</c:v>
              </c:pt>
              <c:pt idx="115">
                <c:v>-0.46893169915397531</c:v>
              </c:pt>
              <c:pt idx="116">
                <c:v>-0.46123766846867198</c:v>
              </c:pt>
              <c:pt idx="117">
                <c:v>-0.45357084605438364</c:v>
              </c:pt>
              <c:pt idx="118">
                <c:v>-0.44593059263317869</c:v>
              </c:pt>
              <c:pt idx="119">
                <c:v>-0.43831628174460124</c:v>
              </c:pt>
              <c:pt idx="120">
                <c:v>-0.43072729929545767</c:v>
              </c:pt>
              <c:pt idx="121">
                <c:v>-0.42316304312687247</c:v>
              </c:pt>
              <c:pt idx="122">
                <c:v>-0.41562292259776851</c:v>
              </c:pt>
              <c:pt idx="123">
                <c:v>-0.40810635818396718</c:v>
              </c:pt>
              <c:pt idx="124">
                <c:v>-0.40061278109215659</c:v>
              </c:pt>
              <c:pt idx="125">
                <c:v>-0.39314163288800752</c:v>
              </c:pt>
              <c:pt idx="126">
                <c:v>-0.38569236513776445</c:v>
              </c:pt>
              <c:pt idx="127">
                <c:v>-0.37826443906266422</c:v>
              </c:pt>
              <c:pt idx="128">
                <c:v>-0.37085732520558212</c:v>
              </c:pt>
              <c:pt idx="129">
                <c:v>-0.36347050310932055</c:v>
              </c:pt>
              <c:pt idx="130">
                <c:v>-0.35610346100600243</c:v>
              </c:pt>
              <c:pt idx="131">
                <c:v>-0.34875569551704472</c:v>
              </c:pt>
              <c:pt idx="132">
                <c:v>-0.34142671136322317</c:v>
              </c:pt>
              <c:pt idx="133">
                <c:v>-0.33411602108435856</c:v>
              </c:pt>
              <c:pt idx="134">
                <c:v>-0.32682314476818275</c:v>
              </c:pt>
              <c:pt idx="135">
                <c:v>-0.31954760978795871</c:v>
              </c:pt>
              <c:pt idx="136">
                <c:v>-0.31228895054845646</c:v>
              </c:pt>
              <c:pt idx="137">
                <c:v>-0.30504670823989766</c:v>
              </c:pt>
              <c:pt idx="138">
                <c:v>-0.29782043059950919</c:v>
              </c:pt>
              <c:pt idx="139">
                <c:v>-0.29060967168033447</c:v>
              </c:pt>
              <c:pt idx="140">
                <c:v>-0.28341399162697434</c:v>
              </c:pt>
              <c:pt idx="141">
                <c:v>-0.27623295645793944</c:v>
              </c:pt>
              <c:pt idx="142">
                <c:v>-0.26906613785431421</c:v>
              </c:pt>
              <c:pt idx="143">
                <c:v>-0.26191311295444308</c:v>
              </c:pt>
              <c:pt idx="144">
                <c:v>-0.2547734641543658</c:v>
              </c:pt>
              <c:pt idx="145">
                <c:v>-0.24764677891373543</c:v>
              </c:pt>
              <c:pt idx="146">
                <c:v>-0.24053264956697124</c:v>
              </c:pt>
              <c:pt idx="147">
                <c:v>-0.23343067313940155</c:v>
              </c:pt>
              <c:pt idx="148">
                <c:v>-0.22634045116816909</c:v>
              </c:pt>
              <c:pt idx="149">
                <c:v>-0.21926158952767411</c:v>
              </c:pt>
              <c:pt idx="150">
                <c:v>-0.21219369825934625</c:v>
              </c:pt>
              <c:pt idx="151">
                <c:v>-0.20513639140553788</c:v>
              </c:pt>
              <c:pt idx="152">
                <c:v>-0.19808928684734647</c:v>
              </c:pt>
              <c:pt idx="153">
                <c:v>-0.1910520061461741</c:v>
              </c:pt>
              <c:pt idx="154">
                <c:v>-0.18402417438884663</c:v>
              </c:pt>
              <c:pt idx="155">
                <c:v>-0.17700542003611422</c:v>
              </c:pt>
              <c:pt idx="156">
                <c:v>-0.16999537477436924</c:v>
              </c:pt>
              <c:pt idx="157">
                <c:v>-0.16299367337041495</c:v>
              </c:pt>
              <c:pt idx="158">
                <c:v>-0.15599995352913304</c:v>
              </c:pt>
              <c:pt idx="159">
                <c:v>-0.14901385575389392</c:v>
              </c:pt>
              <c:pt idx="160">
                <c:v>-0.14203502320956859</c:v>
              </c:pt>
              <c:pt idx="161">
                <c:v>-0.1350631015879955</c:v>
              </c:pt>
              <c:pt idx="162">
                <c:v>-0.12809773897576973</c:v>
              </c:pt>
              <c:pt idx="163">
                <c:v>-0.12113858572421711</c:v>
              </c:pt>
              <c:pt idx="164">
                <c:v>-0.11418529432142839</c:v>
              </c:pt>
              <c:pt idx="165">
                <c:v>-0.10723751926622314</c:v>
              </c:pt>
              <c:pt idx="166">
                <c:v>-0.10029491694392605</c:v>
              </c:pt>
              <c:pt idx="167">
                <c:v>-9.3357145503831063E-2</c:v>
              </c:pt>
              <c:pt idx="168">
                <c:v>-8.6423864738242762E-2</c:v>
              </c:pt>
              <c:pt idx="169">
                <c:v>-7.9494735962975877E-2</c:v>
              </c:pt>
              <c:pt idx="170">
                <c:v>-7.2569421899206871E-2</c:v>
              </c:pt>
              <c:pt idx="171">
                <c:v>-6.5647586556563997E-2</c:v>
              </c:pt>
              <c:pt idx="172">
                <c:v>-5.872889511735397E-2</c:v>
              </c:pt>
              <c:pt idx="173">
                <c:v>-5.1813013821815454E-2</c:v>
              </c:pt>
              <c:pt idx="174">
                <c:v>-4.4899609854301158E-2</c:v>
              </c:pt>
              <c:pt idx="175">
                <c:v>-3.7988351230282213E-2</c:v>
              </c:pt>
              <c:pt idx="176">
                <c:v>-3.107890668407929E-2</c:v>
              </c:pt>
              <c:pt idx="177">
                <c:v>-2.4170945557216945E-2</c:v>
              </c:pt>
              <c:pt idx="178">
                <c:v>-1.7264137687307661E-2</c:v>
              </c:pt>
              <c:pt idx="179">
                <c:v>-1.0358153297364085E-2</c:v>
              </c:pt>
              <c:pt idx="180">
                <c:v>-3.4526628854475369E-3</c:v>
              </c:pt>
              <c:pt idx="181">
                <c:v>3.4526628854473977E-3</c:v>
              </c:pt>
              <c:pt idx="182">
                <c:v>1.0358153297364085E-2</c:v>
              </c:pt>
              <c:pt idx="183">
                <c:v>1.7264137687307661E-2</c:v>
              </c:pt>
              <c:pt idx="184">
                <c:v>2.4170945557217084E-2</c:v>
              </c:pt>
              <c:pt idx="185">
                <c:v>3.1078906684079151E-2</c:v>
              </c:pt>
              <c:pt idx="186">
                <c:v>3.7988351230282213E-2</c:v>
              </c:pt>
              <c:pt idx="187">
                <c:v>4.4899609854301158E-2</c:v>
              </c:pt>
              <c:pt idx="188">
                <c:v>5.1813013821815593E-2</c:v>
              </c:pt>
              <c:pt idx="189">
                <c:v>5.8728895117353831E-2</c:v>
              </c:pt>
              <c:pt idx="190">
                <c:v>6.5647586556563997E-2</c:v>
              </c:pt>
              <c:pt idx="191">
                <c:v>7.2569421899206871E-2</c:v>
              </c:pt>
              <c:pt idx="192">
                <c:v>7.9494735962976029E-2</c:v>
              </c:pt>
              <c:pt idx="193">
                <c:v>8.6423864738242623E-2</c:v>
              </c:pt>
              <c:pt idx="194">
                <c:v>9.3357145503831063E-2</c:v>
              </c:pt>
              <c:pt idx="195">
                <c:v>0.10029491694392605</c:v>
              </c:pt>
              <c:pt idx="196">
                <c:v>0.10723751926622331</c:v>
              </c:pt>
              <c:pt idx="197">
                <c:v>0.11418529432142825</c:v>
              </c:pt>
              <c:pt idx="198">
                <c:v>0.12113858572421711</c:v>
              </c:pt>
              <c:pt idx="199">
                <c:v>0.12809773897576973</c:v>
              </c:pt>
              <c:pt idx="200">
                <c:v>0.13506310158799564</c:v>
              </c:pt>
              <c:pt idx="201">
                <c:v>0.14203502320956843</c:v>
              </c:pt>
              <c:pt idx="202">
                <c:v>0.14901385575389392</c:v>
              </c:pt>
              <c:pt idx="203">
                <c:v>0.15599995352913304</c:v>
              </c:pt>
              <c:pt idx="204">
                <c:v>0.16299367337041509</c:v>
              </c:pt>
              <c:pt idx="205">
                <c:v>0.16999537477436907</c:v>
              </c:pt>
              <c:pt idx="206">
                <c:v>0.17700542003611422</c:v>
              </c:pt>
              <c:pt idx="207">
                <c:v>0.18402417438884663</c:v>
              </c:pt>
              <c:pt idx="208">
                <c:v>0.19105200614617426</c:v>
              </c:pt>
              <c:pt idx="209">
                <c:v>0.19808928684734636</c:v>
              </c:pt>
              <c:pt idx="210">
                <c:v>0.20513639140553788</c:v>
              </c:pt>
              <c:pt idx="211">
                <c:v>0.21219369825934625</c:v>
              </c:pt>
              <c:pt idx="212">
                <c:v>0.21926158952767422</c:v>
              </c:pt>
              <c:pt idx="213">
                <c:v>0.22634045116816895</c:v>
              </c:pt>
              <c:pt idx="214">
                <c:v>0.23343067313940155</c:v>
              </c:pt>
              <c:pt idx="215">
                <c:v>0.24053264956697124</c:v>
              </c:pt>
              <c:pt idx="216">
                <c:v>0.2476467789137356</c:v>
              </c:pt>
              <c:pt idx="217">
                <c:v>0.25477346415436569</c:v>
              </c:pt>
              <c:pt idx="218">
                <c:v>0.26191311295444308</c:v>
              </c:pt>
              <c:pt idx="219">
                <c:v>0.26906613785431421</c:v>
              </c:pt>
              <c:pt idx="220">
                <c:v>0.2762329564579396</c:v>
              </c:pt>
              <c:pt idx="221">
                <c:v>0.28341399162697428</c:v>
              </c:pt>
              <c:pt idx="222">
                <c:v>0.29060967168033447</c:v>
              </c:pt>
              <c:pt idx="223">
                <c:v>0.29782043059950919</c:v>
              </c:pt>
              <c:pt idx="224">
                <c:v>0.30504670823989782</c:v>
              </c:pt>
              <c:pt idx="225">
                <c:v>0.3122889505484564</c:v>
              </c:pt>
              <c:pt idx="226">
                <c:v>0.31954760978795871</c:v>
              </c:pt>
              <c:pt idx="227">
                <c:v>0.32682314476818275</c:v>
              </c:pt>
              <c:pt idx="228">
                <c:v>0.33411602108435873</c:v>
              </c:pt>
              <c:pt idx="229">
                <c:v>0.34142671136322306</c:v>
              </c:pt>
              <c:pt idx="230">
                <c:v>0.34875569551704472</c:v>
              </c:pt>
              <c:pt idx="231">
                <c:v>0.35610346100600243</c:v>
              </c:pt>
              <c:pt idx="232">
                <c:v>0.36347050310932066</c:v>
              </c:pt>
              <c:pt idx="233">
                <c:v>0.37085732520558196</c:v>
              </c:pt>
              <c:pt idx="234">
                <c:v>0.37826443906266422</c:v>
              </c:pt>
              <c:pt idx="235">
                <c:v>0.38569236513776445</c:v>
              </c:pt>
              <c:pt idx="236">
                <c:v>0.39314163288800763</c:v>
              </c:pt>
              <c:pt idx="237">
                <c:v>0.40061278109215637</c:v>
              </c:pt>
              <c:pt idx="238">
                <c:v>0.40810635818396718</c:v>
              </c:pt>
              <c:pt idx="239">
                <c:v>0.41562292259776851</c:v>
              </c:pt>
              <c:pt idx="240">
                <c:v>0.42316304312687253</c:v>
              </c:pt>
              <c:pt idx="241">
                <c:v>0.4307272992954575</c:v>
              </c:pt>
              <c:pt idx="242">
                <c:v>0.43831628174460124</c:v>
              </c:pt>
              <c:pt idx="243">
                <c:v>0.44593059263317869</c:v>
              </c:pt>
              <c:pt idx="244">
                <c:v>0.4535708460543838</c:v>
              </c:pt>
              <c:pt idx="245">
                <c:v>0.46123766846867187</c:v>
              </c:pt>
              <c:pt idx="246">
                <c:v>0.46893169915397531</c:v>
              </c:pt>
              <c:pt idx="247">
                <c:v>0.47665359067408064</c:v>
              </c:pt>
              <c:pt idx="248">
                <c:v>0.48440400936612632</c:v>
              </c:pt>
              <c:pt idx="249">
                <c:v>0.49218363584822294</c:v>
              </c:pt>
              <c:pt idx="250">
                <c:v>0.49999316554826556</c:v>
              </c:pt>
              <c:pt idx="251">
                <c:v>0.50783330925506964</c:v>
              </c:pt>
              <c:pt idx="252">
                <c:v>0.51570479369303868</c:v>
              </c:pt>
              <c:pt idx="253">
                <c:v>0.52360836212163486</c:v>
              </c:pt>
              <c:pt idx="254">
                <c:v>0.53154477496102159</c:v>
              </c:pt>
              <c:pt idx="255">
                <c:v>0.53951481044531069</c:v>
              </c:pt>
              <c:pt idx="256">
                <c:v>0.54751926530496442</c:v>
              </c:pt>
              <c:pt idx="257">
                <c:v>0.55555895547998246</c:v>
              </c:pt>
              <c:pt idx="258">
                <c:v>0.5636347168656255</c:v>
              </c:pt>
              <c:pt idx="259">
                <c:v>0.57174740609252528</c:v>
              </c:pt>
              <c:pt idx="260">
                <c:v>0.57989790134318087</c:v>
              </c:pt>
              <c:pt idx="261">
                <c:v>0.58808710320694912</c:v>
              </c:pt>
              <c:pt idx="262">
                <c:v>0.59631593557579743</c:v>
              </c:pt>
              <c:pt idx="263">
                <c:v>0.60458534658323715</c:v>
              </c:pt>
              <c:pt idx="264">
                <c:v>0.61289630958902674</c:v>
              </c:pt>
              <c:pt idx="265">
                <c:v>0.62124982421241337</c:v>
              </c:pt>
              <c:pt idx="266">
                <c:v>0.62964691741688472</c:v>
              </c:pt>
              <c:pt idx="267">
                <c:v>0.63808864464960147</c:v>
              </c:pt>
              <c:pt idx="268">
                <c:v>0.64657609103893354</c:v>
              </c:pt>
              <c:pt idx="269">
                <c:v>0.65511037265375527</c:v>
              </c:pt>
              <c:pt idx="270">
                <c:v>0.66369263782843213</c:v>
              </c:pt>
              <c:pt idx="271">
                <c:v>0.67232406855773352</c:v>
              </c:pt>
              <c:pt idx="272">
                <c:v>0.68100588196621514</c:v>
              </c:pt>
              <c:pt idx="273">
                <c:v>0.68973933185697534</c:v>
              </c:pt>
              <c:pt idx="274">
                <c:v>0.69852571034506028</c:v>
              </c:pt>
              <c:pt idx="275">
                <c:v>0.70736634958121491</c:v>
              </c:pt>
              <c:pt idx="276">
                <c:v>0.71626262357212478</c:v>
              </c:pt>
              <c:pt idx="277">
                <c:v>0.72521595010378581</c:v>
              </c:pt>
              <c:pt idx="278">
                <c:v>0.73422779277518924</c:v>
              </c:pt>
              <c:pt idx="279">
                <c:v>0.74329966315008378</c:v>
              </c:pt>
              <c:pt idx="280">
                <c:v>0.75243312303524013</c:v>
              </c:pt>
              <c:pt idx="281">
                <c:v>0.76162978689434568</c:v>
              </c:pt>
              <c:pt idx="282">
                <c:v>0.77089132440743102</c:v>
              </c:pt>
              <c:pt idx="283">
                <c:v>0.78021946318660063</c:v>
              </c:pt>
              <c:pt idx="284">
                <c:v>0.78961599165977425</c:v>
              </c:pt>
              <c:pt idx="285">
                <c:v>0.79908276213517815</c:v>
              </c:pt>
              <c:pt idx="286">
                <c:v>0.80862169406049034</c:v>
              </c:pt>
              <c:pt idx="287">
                <c:v>0.81823477749177675</c:v>
              </c:pt>
              <c:pt idx="288">
                <c:v>0.82792407678880908</c:v>
              </c:pt>
              <c:pt idx="289">
                <c:v>0.8376917345548196</c:v>
              </c:pt>
              <c:pt idx="290">
                <c:v>0.84753997584057172</c:v>
              </c:pt>
              <c:pt idx="291">
                <c:v>0.85747111263442288</c:v>
              </c:pt>
              <c:pt idx="292">
                <c:v>0.86748754866227051</c:v>
              </c:pt>
              <c:pt idx="293">
                <c:v>0.87759178452356446</c:v>
              </c:pt>
              <c:pt idx="294">
                <c:v>0.88778642319223622</c:v>
              </c:pt>
              <c:pt idx="295">
                <c:v>0.89807417591432948</c:v>
              </c:pt>
              <c:pt idx="296">
                <c:v>0.90845786853738464</c:v>
              </c:pt>
              <c:pt idx="297">
                <c:v>0.91894044831035349</c:v>
              </c:pt>
              <c:pt idx="298">
                <c:v>0.92952499119689336</c:v>
              </c:pt>
              <c:pt idx="299">
                <c:v>0.94021470974960164</c:v>
              </c:pt>
              <c:pt idx="300">
                <c:v>0.95101296159794069</c:v>
              </c:pt>
              <c:pt idx="301">
                <c:v>0.96192325860850747</c:v>
              </c:pt>
              <c:pt idx="302">
                <c:v>0.97294927678299437</c:v>
              </c:pt>
              <c:pt idx="303">
                <c:v>0.98409486696676407</c:v>
              </c:pt>
              <c:pt idx="304">
                <c:v>0.99536406644940378</c:v>
              </c:pt>
              <c:pt idx="305">
                <c:v>1.0067611115486119</c:v>
              </c:pt>
              <c:pt idx="306">
                <c:v>1.0182904512796522</c:v>
              </c:pt>
              <c:pt idx="307">
                <c:v>1.0299567622253687</c:v>
              </c:pt>
              <c:pt idx="308">
                <c:v>1.0417649647363962</c:v>
              </c:pt>
              <c:pt idx="309">
                <c:v>1.0537202406076733</c:v>
              </c:pt>
              <c:pt idx="310">
                <c:v>1.0658280523966537</c:v>
              </c:pt>
              <c:pt idx="311">
                <c:v>1.078094164570701</c:v>
              </c:pt>
              <c:pt idx="312">
                <c:v>1.0905246666966575</c:v>
              </c:pt>
              <c:pt idx="313">
                <c:v>1.103125998915242</c:v>
              </c:pt>
              <c:pt idx="314">
                <c:v>1.1159049799773455</c:v>
              </c:pt>
              <c:pt idx="315">
                <c:v>1.1288688381594625</c:v>
              </c:pt>
              <c:pt idx="316">
                <c:v>1.14202524542245</c:v>
              </c:pt>
              <c:pt idx="317">
                <c:v>1.1553823552329276</c:v>
              </c:pt>
              <c:pt idx="318">
                <c:v>1.168948844531482</c:v>
              </c:pt>
              <c:pt idx="319">
                <c:v>1.1827339604084903</c:v>
              </c:pt>
              <c:pt idx="320">
                <c:v>1.1967475721392284</c:v>
              </c:pt>
              <c:pt idx="321">
                <c:v>1.2110002293380573</c:v>
              </c:pt>
              <c:pt idx="322">
                <c:v>1.2255032271206501</c:v>
              </c:pt>
              <c:pt idx="323">
                <c:v>1.2402686793182192</c:v>
              </c:pt>
              <c:pt idx="324">
                <c:v>1.2553096009744404</c:v>
              </c:pt>
              <c:pt idx="325">
                <c:v>1.2706400015817674</c:v>
              </c:pt>
              <c:pt idx="326">
                <c:v>1.286274990788737</c:v>
              </c:pt>
              <c:pt idx="327">
                <c:v>1.3022308986457944</c:v>
              </c:pt>
              <c:pt idx="328">
                <c:v>1.3185254128699953</c:v>
              </c:pt>
              <c:pt idx="329">
                <c:v>1.3351777361189361</c:v>
              </c:pt>
              <c:pt idx="330">
                <c:v>1.3522087668981264</c:v>
              </c:pt>
              <c:pt idx="331">
                <c:v>1.3696413085186654</c:v>
              </c:pt>
              <c:pt idx="332">
                <c:v>1.3875003115198243</c:v>
              </c:pt>
              <c:pt idx="333">
                <c:v>1.4058131562357745</c:v>
              </c:pt>
              <c:pt idx="334">
                <c:v>1.4246099838006083</c:v>
              </c:pt>
              <c:pt idx="335">
                <c:v>1.4439240859642075</c:v>
              </c:pt>
              <c:pt idx="336">
                <c:v>1.4637923667890222</c:v>
              </c:pt>
              <c:pt idx="337">
                <c:v>1.484255892830435</c:v>
              </c:pt>
              <c:pt idx="338">
                <c:v>1.5053605530744096</c:v>
              </c:pt>
              <c:pt idx="339">
                <c:v>1.5271578561464696</c:v>
              </c:pt>
              <c:pt idx="340">
                <c:v>1.5497059007365894</c:v>
              </c:pt>
              <c:pt idx="341">
                <c:v>1.5730705667117022</c:v>
              </c:pt>
              <c:pt idx="342">
                <c:v>1.597326990355872</c:v>
              </c:pt>
              <c:pt idx="343">
                <c:v>1.6225614096151653</c:v>
              </c:pt>
              <c:pt idx="344">
                <c:v>1.6488734972429597</c:v>
              </c:pt>
              <c:pt idx="345">
                <c:v>1.6763793462174896</c:v>
              </c:pt>
              <c:pt idx="346">
                <c:v>1.7052153405409172</c:v>
              </c:pt>
              <c:pt idx="347">
                <c:v>1.7355432483228757</c:v>
              </c:pt>
              <c:pt idx="348">
                <c:v>1.767557034445665</c:v>
              </c:pt>
              <c:pt idx="349">
                <c:v>1.8014921444765459</c:v>
              </c:pt>
              <c:pt idx="350">
                <c:v>1.8376384268780581</c:v>
              </c:pt>
              <c:pt idx="351">
                <c:v>1.8763585618945948</c:v>
              </c:pt>
              <c:pt idx="352">
                <c:v>1.9181150958940412</c:v>
              </c:pt>
              <c:pt idx="353">
                <c:v>1.9635114370458404</c:v>
              </c:pt>
              <c:pt idx="354">
                <c:v>2.0133565325132174</c:v>
              </c:pt>
              <c:pt idx="355">
                <c:v>2.0687719359569146</c:v>
              </c:pt>
              <c:pt idx="356">
                <c:v>2.1313799749848399</c:v>
              </c:pt>
              <c:pt idx="357">
                <c:v>2.2036607795503138</c:v>
              </c:pt>
              <c:pt idx="358">
                <c:v>2.2897025155915474</c:v>
              </c:pt>
              <c:pt idx="359">
                <c:v>2.3970221251266186</c:v>
              </c:pt>
              <c:pt idx="360">
                <c:v>2.5420866957347319</c:v>
              </c:pt>
              <c:pt idx="361">
                <c:v>2.7756208502803443</c:v>
              </c:pt>
            </c:numLit>
          </c:xVal>
          <c:yVal>
            <c:numLit>
              <c:formatCode>General</c:formatCode>
              <c:ptCount val="362"/>
              <c:pt idx="0">
                <c:v>-2.5962704024724208</c:v>
              </c:pt>
              <c:pt idx="1">
                <c:v>-2.3090008267944149</c:v>
              </c:pt>
              <c:pt idx="2">
                <c:v>-2.2797947472283742</c:v>
              </c:pt>
              <c:pt idx="3">
                <c:v>-2.2338693649069268</c:v>
              </c:pt>
              <c:pt idx="4">
                <c:v>-2.2246452450618595</c:v>
              </c:pt>
              <c:pt idx="5">
                <c:v>-2.2103377164838709</c:v>
              </c:pt>
              <c:pt idx="6">
                <c:v>-2.0049329872545778</c:v>
              </c:pt>
              <c:pt idx="7">
                <c:v>-2.0012218639690906</c:v>
              </c:pt>
              <c:pt idx="8">
                <c:v>-1.8166004565785288</c:v>
              </c:pt>
              <c:pt idx="9">
                <c:v>-1.7829363128484566</c:v>
              </c:pt>
              <c:pt idx="10">
                <c:v>-1.7738908657096242</c:v>
              </c:pt>
              <c:pt idx="11">
                <c:v>-1.7357428474293941</c:v>
              </c:pt>
              <c:pt idx="12">
                <c:v>-1.6548566566905094</c:v>
              </c:pt>
              <c:pt idx="13">
                <c:v>-1.6272733473507539</c:v>
              </c:pt>
              <c:pt idx="14">
                <c:v>-1.5936884519535914</c:v>
              </c:pt>
              <c:pt idx="15">
                <c:v>-1.5858123080031739</c:v>
              </c:pt>
              <c:pt idx="16">
                <c:v>-1.5833670554845762</c:v>
              </c:pt>
              <c:pt idx="17">
                <c:v>-1.5302199734519839</c:v>
              </c:pt>
              <c:pt idx="18">
                <c:v>-1.4826228904943473</c:v>
              </c:pt>
              <c:pt idx="19">
                <c:v>-1.4806548729631759</c:v>
              </c:pt>
              <c:pt idx="20">
                <c:v>-1.4373082343364438</c:v>
              </c:pt>
              <c:pt idx="21">
                <c:v>-1.4278561994471046</c:v>
              </c:pt>
              <c:pt idx="22">
                <c:v>-1.2967794511359656</c:v>
              </c:pt>
              <c:pt idx="23">
                <c:v>-1.2913773695686523</c:v>
              </c:pt>
              <c:pt idx="24">
                <c:v>-1.2908809685631728</c:v>
              </c:pt>
              <c:pt idx="25">
                <c:v>-1.2722934808389592</c:v>
              </c:pt>
              <c:pt idx="26">
                <c:v>-1.2364983110621128</c:v>
              </c:pt>
              <c:pt idx="27">
                <c:v>-1.2310721351685983</c:v>
              </c:pt>
              <c:pt idx="28">
                <c:v>-1.2172611618457176</c:v>
              </c:pt>
              <c:pt idx="29">
                <c:v>-1.2115164530348708</c:v>
              </c:pt>
              <c:pt idx="30">
                <c:v>-1.2041627955623162</c:v>
              </c:pt>
              <c:pt idx="31">
                <c:v>-1.1889108844024947</c:v>
              </c:pt>
              <c:pt idx="32">
                <c:v>-1.1844809828998244</c:v>
              </c:pt>
              <c:pt idx="33">
                <c:v>-1.17259081854279</c:v>
              </c:pt>
              <c:pt idx="34">
                <c:v>-1.1725449071231488</c:v>
              </c:pt>
              <c:pt idx="35">
                <c:v>-1.1328329042387499</c:v>
              </c:pt>
              <c:pt idx="36">
                <c:v>-1.1209819302707744</c:v>
              </c:pt>
              <c:pt idx="37">
                <c:v>-1.1189640587954295</c:v>
              </c:pt>
              <c:pt idx="38">
                <c:v>-1.1155804925355659</c:v>
              </c:pt>
              <c:pt idx="39">
                <c:v>-1.1138705730716412</c:v>
              </c:pt>
              <c:pt idx="40">
                <c:v>-1.0984015238157998</c:v>
              </c:pt>
              <c:pt idx="41">
                <c:v>-1.0964809663127466</c:v>
              </c:pt>
              <c:pt idx="42">
                <c:v>-1.0903346168110513</c:v>
              </c:pt>
              <c:pt idx="43">
                <c:v>-1.0200914739123244</c:v>
              </c:pt>
              <c:pt idx="44">
                <c:v>-1.0143526675811385</c:v>
              </c:pt>
              <c:pt idx="45">
                <c:v>-1.0087591341161994</c:v>
              </c:pt>
              <c:pt idx="46">
                <c:v>-1.0065203707660453</c:v>
              </c:pt>
              <c:pt idx="47">
                <c:v>-0.99811593236963803</c:v>
              </c:pt>
              <c:pt idx="48">
                <c:v>-0.98846295332706768</c:v>
              </c:pt>
              <c:pt idx="49">
                <c:v>-0.97640948760490975</c:v>
              </c:pt>
              <c:pt idx="50">
                <c:v>-0.97485874614660084</c:v>
              </c:pt>
              <c:pt idx="51">
                <c:v>-0.95624202575579431</c:v>
              </c:pt>
              <c:pt idx="52">
                <c:v>-0.94828794890013346</c:v>
              </c:pt>
              <c:pt idx="53">
                <c:v>-0.9462433858398499</c:v>
              </c:pt>
              <c:pt idx="54">
                <c:v>-0.93777787656385092</c:v>
              </c:pt>
              <c:pt idx="55">
                <c:v>-0.93539931853692126</c:v>
              </c:pt>
              <c:pt idx="56">
                <c:v>-0.93245128196418969</c:v>
              </c:pt>
              <c:pt idx="57">
                <c:v>-0.92438285441838797</c:v>
              </c:pt>
              <c:pt idx="58">
                <c:v>-0.91951935521149453</c:v>
              </c:pt>
              <c:pt idx="59">
                <c:v>-0.90676518823480234</c:v>
              </c:pt>
              <c:pt idx="60">
                <c:v>-0.89674180186789942</c:v>
              </c:pt>
              <c:pt idx="61">
                <c:v>-0.8850728432092182</c:v>
              </c:pt>
              <c:pt idx="62">
                <c:v>-0.88006666873397177</c:v>
              </c:pt>
              <c:pt idx="63">
                <c:v>-0.86719178287033793</c:v>
              </c:pt>
              <c:pt idx="64">
                <c:v>-0.85190409289436786</c:v>
              </c:pt>
              <c:pt idx="65">
                <c:v>-0.84986389196725864</c:v>
              </c:pt>
              <c:pt idx="66">
                <c:v>-0.81997125643956847</c:v>
              </c:pt>
              <c:pt idx="67">
                <c:v>-0.81668376379711483</c:v>
              </c:pt>
              <c:pt idx="68">
                <c:v>-0.80090737644047816</c:v>
              </c:pt>
              <c:pt idx="69">
                <c:v>-0.79022078357396852</c:v>
              </c:pt>
              <c:pt idx="70">
                <c:v>-0.78614664707441573</c:v>
              </c:pt>
              <c:pt idx="71">
                <c:v>-0.77233718612679614</c:v>
              </c:pt>
              <c:pt idx="72">
                <c:v>-0.76991104222393769</c:v>
              </c:pt>
              <c:pt idx="73">
                <c:v>-0.76278360388059041</c:v>
              </c:pt>
              <c:pt idx="74">
                <c:v>-0.75170314517622572</c:v>
              </c:pt>
              <c:pt idx="75">
                <c:v>-0.74969432442172113</c:v>
              </c:pt>
              <c:pt idx="76">
                <c:v>-0.72433454923803153</c:v>
              </c:pt>
              <c:pt idx="77">
                <c:v>-0.69601294411412862</c:v>
              </c:pt>
              <c:pt idx="78">
                <c:v>-0.69482645553610767</c:v>
              </c:pt>
              <c:pt idx="79">
                <c:v>-0.69403187977609315</c:v>
              </c:pt>
              <c:pt idx="80">
                <c:v>-0.6910812203187513</c:v>
              </c:pt>
              <c:pt idx="81">
                <c:v>-0.68888302914301969</c:v>
              </c:pt>
              <c:pt idx="82">
                <c:v>-0.68371188114518444</c:v>
              </c:pt>
              <c:pt idx="83">
                <c:v>-0.66950132402779017</c:v>
              </c:pt>
              <c:pt idx="84">
                <c:v>-0.64754919744871653</c:v>
              </c:pt>
              <c:pt idx="85">
                <c:v>-0.64067922919499776</c:v>
              </c:pt>
              <c:pt idx="86">
                <c:v>-0.63744588115422163</c:v>
              </c:pt>
              <c:pt idx="87">
                <c:v>-0.61004866272245539</c:v>
              </c:pt>
              <c:pt idx="88">
                <c:v>-0.6077196883378555</c:v>
              </c:pt>
              <c:pt idx="89">
                <c:v>-0.60575030524378393</c:v>
              </c:pt>
              <c:pt idx="90">
                <c:v>-0.60252506444275</c:v>
              </c:pt>
              <c:pt idx="91">
                <c:v>-0.59731806526483822</c:v>
              </c:pt>
              <c:pt idx="92">
                <c:v>-0.59114711525822738</c:v>
              </c:pt>
              <c:pt idx="93">
                <c:v>-0.58428533012508543</c:v>
              </c:pt>
              <c:pt idx="94">
                <c:v>-0.57069534854566084</c:v>
              </c:pt>
              <c:pt idx="95">
                <c:v>-0.56910441142342694</c:v>
              </c:pt>
              <c:pt idx="96">
                <c:v>-0.55063821748826725</c:v>
              </c:pt>
              <c:pt idx="97">
                <c:v>-0.54296938930898231</c:v>
              </c:pt>
              <c:pt idx="98">
                <c:v>-0.53093320681459355</c:v>
              </c:pt>
              <c:pt idx="99">
                <c:v>-0.52322354179941777</c:v>
              </c:pt>
              <c:pt idx="100">
                <c:v>-0.51146818740228184</c:v>
              </c:pt>
              <c:pt idx="101">
                <c:v>-0.50465697331526926</c:v>
              </c:pt>
              <c:pt idx="102">
                <c:v>-0.49422797371538635</c:v>
              </c:pt>
              <c:pt idx="103">
                <c:v>-0.48960775880945462</c:v>
              </c:pt>
              <c:pt idx="104">
                <c:v>-0.48412980597648536</c:v>
              </c:pt>
              <c:pt idx="105">
                <c:v>-0.48091013120241449</c:v>
              </c:pt>
              <c:pt idx="106">
                <c:v>-0.46567598230071705</c:v>
              </c:pt>
              <c:pt idx="107">
                <c:v>-0.46378115301319722</c:v>
              </c:pt>
              <c:pt idx="108">
                <c:v>-0.46121541403505129</c:v>
              </c:pt>
              <c:pt idx="109">
                <c:v>-0.45975427732615498</c:v>
              </c:pt>
              <c:pt idx="110">
                <c:v>-0.45641246538814972</c:v>
              </c:pt>
              <c:pt idx="111">
                <c:v>-0.4517138387717094</c:v>
              </c:pt>
              <c:pt idx="112">
                <c:v>-0.44677846243492819</c:v>
              </c:pt>
              <c:pt idx="113">
                <c:v>-0.44028476937985328</c:v>
              </c:pt>
              <c:pt idx="114">
                <c:v>-0.43736899863627637</c:v>
              </c:pt>
              <c:pt idx="115">
                <c:v>-0.43547139611228575</c:v>
              </c:pt>
              <c:pt idx="116">
                <c:v>-0.43439384833564409</c:v>
              </c:pt>
              <c:pt idx="117">
                <c:v>-0.42001606045000295</c:v>
              </c:pt>
              <c:pt idx="118">
                <c:v>-0.4133945315459952</c:v>
              </c:pt>
              <c:pt idx="119">
                <c:v>-0.40480722548443565</c:v>
              </c:pt>
              <c:pt idx="120">
                <c:v>-0.40364844610096123</c:v>
              </c:pt>
              <c:pt idx="121">
                <c:v>-0.40017533372667835</c:v>
              </c:pt>
              <c:pt idx="122">
                <c:v>-0.387997795475782</c:v>
              </c:pt>
              <c:pt idx="123">
                <c:v>-0.38049183761528665</c:v>
              </c:pt>
              <c:pt idx="124">
                <c:v>-0.37615983076453563</c:v>
              </c:pt>
              <c:pt idx="125">
                <c:v>-0.35912711543337955</c:v>
              </c:pt>
              <c:pt idx="126">
                <c:v>-0.35430624435659819</c:v>
              </c:pt>
              <c:pt idx="127">
                <c:v>-0.34770368654541783</c:v>
              </c:pt>
              <c:pt idx="128">
                <c:v>-0.33537366098009364</c:v>
              </c:pt>
              <c:pt idx="129">
                <c:v>-0.33321470023262734</c:v>
              </c:pt>
              <c:pt idx="130">
                <c:v>-0.33240121060694588</c:v>
              </c:pt>
              <c:pt idx="131">
                <c:v>-0.32791988875217654</c:v>
              </c:pt>
              <c:pt idx="132">
                <c:v>-0.31313847346549939</c:v>
              </c:pt>
              <c:pt idx="133">
                <c:v>-0.31048292533753175</c:v>
              </c:pt>
              <c:pt idx="134">
                <c:v>-0.30977317658198439</c:v>
              </c:pt>
              <c:pt idx="135">
                <c:v>-0.30224735784250428</c:v>
              </c:pt>
              <c:pt idx="136">
                <c:v>-0.29530239888880871</c:v>
              </c:pt>
              <c:pt idx="137">
                <c:v>-0.29477957563563528</c:v>
              </c:pt>
              <c:pt idx="138">
                <c:v>-0.29110310026712899</c:v>
              </c:pt>
              <c:pt idx="139">
                <c:v>-0.29069309422207873</c:v>
              </c:pt>
              <c:pt idx="140">
                <c:v>-0.28801004462075602</c:v>
              </c:pt>
              <c:pt idx="141">
                <c:v>-0.28366221682026155</c:v>
              </c:pt>
              <c:pt idx="142">
                <c:v>-0.28302535537763912</c:v>
              </c:pt>
              <c:pt idx="143">
                <c:v>-0.27747833118813786</c:v>
              </c:pt>
              <c:pt idx="144">
                <c:v>-0.27564016197290764</c:v>
              </c:pt>
              <c:pt idx="145">
                <c:v>-0.27458512704991628</c:v>
              </c:pt>
              <c:pt idx="146">
                <c:v>-0.26952675907959822</c:v>
              </c:pt>
              <c:pt idx="147">
                <c:v>-0.26708959693495293</c:v>
              </c:pt>
              <c:pt idx="148">
                <c:v>-0.25700798520837947</c:v>
              </c:pt>
              <c:pt idx="149">
                <c:v>-0.25624258691425006</c:v>
              </c:pt>
              <c:pt idx="150">
                <c:v>-0.2481783976073825</c:v>
              </c:pt>
              <c:pt idx="151">
                <c:v>-0.23804952435051721</c:v>
              </c:pt>
              <c:pt idx="152">
                <c:v>-0.23596008954030992</c:v>
              </c:pt>
              <c:pt idx="153">
                <c:v>-0.22505008797169834</c:v>
              </c:pt>
              <c:pt idx="154">
                <c:v>-0.22467561513962606</c:v>
              </c:pt>
              <c:pt idx="155">
                <c:v>-0.22460613258667989</c:v>
              </c:pt>
              <c:pt idx="156">
                <c:v>-0.21863874887770601</c:v>
              </c:pt>
              <c:pt idx="157">
                <c:v>-0.21601455335497338</c:v>
              </c:pt>
              <c:pt idx="158">
                <c:v>-0.21191642037570119</c:v>
              </c:pt>
              <c:pt idx="159">
                <c:v>-0.20682639492397956</c:v>
              </c:pt>
              <c:pt idx="160">
                <c:v>-0.20676087677508206</c:v>
              </c:pt>
              <c:pt idx="161">
                <c:v>-0.198839339698234</c:v>
              </c:pt>
              <c:pt idx="162">
                <c:v>-0.17282624524382906</c:v>
              </c:pt>
              <c:pt idx="163">
                <c:v>-0.17000534837690345</c:v>
              </c:pt>
              <c:pt idx="164">
                <c:v>-0.15595843394192888</c:v>
              </c:pt>
              <c:pt idx="165">
                <c:v>-0.14480635755365764</c:v>
              </c:pt>
              <c:pt idx="166">
                <c:v>-0.14150789527602525</c:v>
              </c:pt>
              <c:pt idx="167">
                <c:v>-0.13195186918858537</c:v>
              </c:pt>
              <c:pt idx="168">
                <c:v>-0.12374868159955595</c:v>
              </c:pt>
              <c:pt idx="169">
                <c:v>-9.2016503876588246E-2</c:v>
              </c:pt>
              <c:pt idx="170">
                <c:v>-8.9040412144477624E-2</c:v>
              </c:pt>
              <c:pt idx="171">
                <c:v>-8.8700192014315268E-2</c:v>
              </c:pt>
              <c:pt idx="172">
                <c:v>-8.5550112452769111E-2</c:v>
              </c:pt>
              <c:pt idx="173">
                <c:v>-7.9412435348336224E-2</c:v>
              </c:pt>
              <c:pt idx="174">
                <c:v>-7.1393514135453209E-2</c:v>
              </c:pt>
              <c:pt idx="175">
                <c:v>-6.9139147449142374E-2</c:v>
              </c:pt>
              <c:pt idx="176">
                <c:v>-6.8019383477179618E-2</c:v>
              </c:pt>
              <c:pt idx="177">
                <c:v>-6.72112844363731E-2</c:v>
              </c:pt>
              <c:pt idx="178">
                <c:v>-6.3050263857000674E-2</c:v>
              </c:pt>
              <c:pt idx="179">
                <c:v>-5.5423018741854624E-2</c:v>
              </c:pt>
              <c:pt idx="180">
                <c:v>-4.24172070124181E-2</c:v>
              </c:pt>
              <c:pt idx="181">
                <c:v>-2.9846580675689401E-2</c:v>
              </c:pt>
              <c:pt idx="182">
                <c:v>-2.0035812751457743E-2</c:v>
              </c:pt>
              <c:pt idx="183">
                <c:v>-1.9566683350800199E-2</c:v>
              </c:pt>
              <c:pt idx="184">
                <c:v>-1.1516038079638184E-2</c:v>
              </c:pt>
              <c:pt idx="185">
                <c:v>-8.7578258022829713E-3</c:v>
              </c:pt>
              <c:pt idx="186">
                <c:v>-5.7589871321756881E-3</c:v>
              </c:pt>
              <c:pt idx="187">
                <c:v>-2.1607355279222571E-3</c:v>
              </c:pt>
              <c:pt idx="188">
                <c:v>1.7512291767697405E-2</c:v>
              </c:pt>
              <c:pt idx="189">
                <c:v>2.1982529094602774E-2</c:v>
              </c:pt>
              <c:pt idx="190">
                <c:v>3.1621166397472027E-2</c:v>
              </c:pt>
              <c:pt idx="191">
                <c:v>3.1822216731454966E-2</c:v>
              </c:pt>
              <c:pt idx="192">
                <c:v>4.6424708597364049E-2</c:v>
              </c:pt>
              <c:pt idx="193">
                <c:v>4.7112742979665452E-2</c:v>
              </c:pt>
              <c:pt idx="194">
                <c:v>5.1988422831467616E-2</c:v>
              </c:pt>
              <c:pt idx="195">
                <c:v>6.2559678340295716E-2</c:v>
              </c:pt>
              <c:pt idx="196">
                <c:v>6.2774199524643859E-2</c:v>
              </c:pt>
              <c:pt idx="197">
                <c:v>6.6437007063908329E-2</c:v>
              </c:pt>
              <c:pt idx="198">
                <c:v>6.7714240931964931E-2</c:v>
              </c:pt>
              <c:pt idx="199">
                <c:v>7.749883957213137E-2</c:v>
              </c:pt>
              <c:pt idx="200">
                <c:v>8.1762163956733233E-2</c:v>
              </c:pt>
              <c:pt idx="201">
                <c:v>8.7604164407690227E-2</c:v>
              </c:pt>
              <c:pt idx="202">
                <c:v>8.8079953662072941E-2</c:v>
              </c:pt>
              <c:pt idx="203">
                <c:v>9.3201948454357142E-2</c:v>
              </c:pt>
              <c:pt idx="204">
                <c:v>9.3906554049472207E-2</c:v>
              </c:pt>
              <c:pt idx="205">
                <c:v>0.10626229477697359</c:v>
              </c:pt>
              <c:pt idx="206">
                <c:v>0.11417151259898582</c:v>
              </c:pt>
              <c:pt idx="207">
                <c:v>0.11572504779825762</c:v>
              </c:pt>
              <c:pt idx="208">
                <c:v>0.12606690995661923</c:v>
              </c:pt>
              <c:pt idx="209">
                <c:v>0.13395026216094152</c:v>
              </c:pt>
              <c:pt idx="210">
                <c:v>0.14252969966183571</c:v>
              </c:pt>
              <c:pt idx="211">
                <c:v>0.14405912363894574</c:v>
              </c:pt>
              <c:pt idx="212">
                <c:v>0.14621925507144531</c:v>
              </c:pt>
              <c:pt idx="213">
                <c:v>0.15692036289504935</c:v>
              </c:pt>
              <c:pt idx="214">
                <c:v>0.15972398754033462</c:v>
              </c:pt>
              <c:pt idx="215">
                <c:v>0.17228150163130479</c:v>
              </c:pt>
              <c:pt idx="216">
                <c:v>0.17325221510682837</c:v>
              </c:pt>
              <c:pt idx="217">
                <c:v>0.17385253201589612</c:v>
              </c:pt>
              <c:pt idx="218">
                <c:v>0.19150551698856666</c:v>
              </c:pt>
              <c:pt idx="219">
                <c:v>0.20382031996646616</c:v>
              </c:pt>
              <c:pt idx="220">
                <c:v>0.21411365074695954</c:v>
              </c:pt>
              <c:pt idx="221">
                <c:v>0.21446052390185977</c:v>
              </c:pt>
              <c:pt idx="222">
                <c:v>0.21596142595499027</c:v>
              </c:pt>
              <c:pt idx="223">
                <c:v>0.21637220939222104</c:v>
              </c:pt>
              <c:pt idx="224">
                <c:v>0.21772920953324157</c:v>
              </c:pt>
              <c:pt idx="225">
                <c:v>0.22047596299830149</c:v>
              </c:pt>
              <c:pt idx="226">
                <c:v>0.22923416254354353</c:v>
              </c:pt>
              <c:pt idx="227">
                <c:v>0.23304056114956481</c:v>
              </c:pt>
              <c:pt idx="228">
                <c:v>0.23452154703984388</c:v>
              </c:pt>
              <c:pt idx="229">
                <c:v>0.24821190638149387</c:v>
              </c:pt>
              <c:pt idx="230">
                <c:v>0.25143380043171143</c:v>
              </c:pt>
              <c:pt idx="231">
                <c:v>0.25606234513432991</c:v>
              </c:pt>
              <c:pt idx="232">
                <c:v>0.26779996317333199</c:v>
              </c:pt>
              <c:pt idx="233">
                <c:v>0.27278586273421945</c:v>
              </c:pt>
              <c:pt idx="234">
                <c:v>0.27485533740611917</c:v>
              </c:pt>
              <c:pt idx="235">
                <c:v>0.28578336423259953</c:v>
              </c:pt>
              <c:pt idx="236">
                <c:v>0.2882549982091771</c:v>
              </c:pt>
              <c:pt idx="237">
                <c:v>0.29514140784259196</c:v>
              </c:pt>
              <c:pt idx="238">
                <c:v>0.29526836354193958</c:v>
              </c:pt>
              <c:pt idx="239">
                <c:v>0.29914572344005769</c:v>
              </c:pt>
              <c:pt idx="240">
                <c:v>0.3014751611842757</c:v>
              </c:pt>
              <c:pt idx="241">
                <c:v>0.30431789942778664</c:v>
              </c:pt>
              <c:pt idx="242">
                <c:v>0.31402084835486699</c:v>
              </c:pt>
              <c:pt idx="243">
                <c:v>0.31959748301686919</c:v>
              </c:pt>
              <c:pt idx="244">
                <c:v>0.3268538496357154</c:v>
              </c:pt>
              <c:pt idx="245">
                <c:v>0.33871116784534389</c:v>
              </c:pt>
              <c:pt idx="246">
                <c:v>0.34395645396731828</c:v>
              </c:pt>
              <c:pt idx="247">
                <c:v>0.34860192427222214</c:v>
              </c:pt>
              <c:pt idx="248">
                <c:v>0.358478172105058</c:v>
              </c:pt>
              <c:pt idx="249">
                <c:v>0.36810171145462517</c:v>
              </c:pt>
              <c:pt idx="250">
                <c:v>0.36810995576331046</c:v>
              </c:pt>
              <c:pt idx="251">
                <c:v>0.36837300357085151</c:v>
              </c:pt>
              <c:pt idx="252">
                <c:v>0.36930194626109558</c:v>
              </c:pt>
              <c:pt idx="253">
                <c:v>0.37498721953824443</c:v>
              </c:pt>
              <c:pt idx="254">
                <c:v>0.38759539704577944</c:v>
              </c:pt>
              <c:pt idx="255">
                <c:v>0.38929706988188778</c:v>
              </c:pt>
              <c:pt idx="256">
                <c:v>0.39036412384856772</c:v>
              </c:pt>
              <c:pt idx="257">
                <c:v>0.3911901827700075</c:v>
              </c:pt>
              <c:pt idx="258">
                <c:v>0.40196659710123583</c:v>
              </c:pt>
              <c:pt idx="259">
                <c:v>0.40406333096317681</c:v>
              </c:pt>
              <c:pt idx="260">
                <c:v>0.41343494036261447</c:v>
              </c:pt>
              <c:pt idx="261">
                <c:v>0.41796424002323185</c:v>
              </c:pt>
              <c:pt idx="262">
                <c:v>0.4347279715138358</c:v>
              </c:pt>
              <c:pt idx="263">
                <c:v>0.44020155435786523</c:v>
              </c:pt>
              <c:pt idx="264">
                <c:v>0.44846123855458769</c:v>
              </c:pt>
              <c:pt idx="265">
                <c:v>0.46246587369324521</c:v>
              </c:pt>
              <c:pt idx="266">
                <c:v>0.46264759111569159</c:v>
              </c:pt>
              <c:pt idx="267">
                <c:v>0.46872397897039914</c:v>
              </c:pt>
              <c:pt idx="268">
                <c:v>0.47150668517262967</c:v>
              </c:pt>
              <c:pt idx="269">
                <c:v>0.48169520790177633</c:v>
              </c:pt>
              <c:pt idx="270">
                <c:v>0.48847362428377405</c:v>
              </c:pt>
              <c:pt idx="271">
                <c:v>0.49303003577828536</c:v>
              </c:pt>
              <c:pt idx="272">
                <c:v>0.49733240584024485</c:v>
              </c:pt>
              <c:pt idx="273">
                <c:v>0.50199427163199917</c:v>
              </c:pt>
              <c:pt idx="274">
                <c:v>0.51421803553764522</c:v>
              </c:pt>
              <c:pt idx="275">
                <c:v>0.52449679484108591</c:v>
              </c:pt>
              <c:pt idx="276">
                <c:v>0.52477834993099481</c:v>
              </c:pt>
              <c:pt idx="277">
                <c:v>0.52888845428078413</c:v>
              </c:pt>
              <c:pt idx="278">
                <c:v>0.53139862354736245</c:v>
              </c:pt>
              <c:pt idx="279">
                <c:v>0.54313571552359208</c:v>
              </c:pt>
              <c:pt idx="280">
                <c:v>0.55401438613655629</c:v>
              </c:pt>
              <c:pt idx="281">
                <c:v>0.56180210894654548</c:v>
              </c:pt>
              <c:pt idx="282">
                <c:v>0.56864153077108559</c:v>
              </c:pt>
              <c:pt idx="283">
                <c:v>0.56954807476231217</c:v>
              </c:pt>
              <c:pt idx="284">
                <c:v>0.57388146349618974</c:v>
              </c:pt>
              <c:pt idx="285">
                <c:v>0.58217827734084304</c:v>
              </c:pt>
              <c:pt idx="286">
                <c:v>0.58461192831498621</c:v>
              </c:pt>
              <c:pt idx="287">
                <c:v>0.58513437197389873</c:v>
              </c:pt>
              <c:pt idx="288">
                <c:v>0.592091767119173</c:v>
              </c:pt>
              <c:pt idx="289">
                <c:v>0.59372400911847101</c:v>
              </c:pt>
              <c:pt idx="290">
                <c:v>0.59392517298463798</c:v>
              </c:pt>
              <c:pt idx="291">
                <c:v>0.59823810410209066</c:v>
              </c:pt>
              <c:pt idx="292">
                <c:v>0.60543455364558918</c:v>
              </c:pt>
              <c:pt idx="293">
                <c:v>0.60563455950480416</c:v>
              </c:pt>
              <c:pt idx="294">
                <c:v>0.61037875311446421</c:v>
              </c:pt>
              <c:pt idx="295">
                <c:v>0.61148265765691689</c:v>
              </c:pt>
              <c:pt idx="296">
                <c:v>0.6255603042072525</c:v>
              </c:pt>
              <c:pt idx="297">
                <c:v>0.64198861058920464</c:v>
              </c:pt>
              <c:pt idx="298">
                <c:v>0.65200889395409911</c:v>
              </c:pt>
              <c:pt idx="299">
                <c:v>0.71417051003511611</c:v>
              </c:pt>
              <c:pt idx="300">
                <c:v>0.71959423455946947</c:v>
              </c:pt>
              <c:pt idx="301">
                <c:v>0.72413165424673687</c:v>
              </c:pt>
              <c:pt idx="302">
                <c:v>0.72870734164893147</c:v>
              </c:pt>
              <c:pt idx="303">
                <c:v>0.74386128608204949</c:v>
              </c:pt>
              <c:pt idx="304">
                <c:v>0.76112221214067788</c:v>
              </c:pt>
              <c:pt idx="305">
                <c:v>0.77012656579732985</c:v>
              </c:pt>
              <c:pt idx="306">
                <c:v>0.78011394123941613</c:v>
              </c:pt>
              <c:pt idx="307">
                <c:v>0.78067134216941236</c:v>
              </c:pt>
              <c:pt idx="308">
                <c:v>0.78078823787808482</c:v>
              </c:pt>
              <c:pt idx="309">
                <c:v>0.78525067055249809</c:v>
              </c:pt>
              <c:pt idx="310">
                <c:v>0.78897895303304721</c:v>
              </c:pt>
              <c:pt idx="311">
                <c:v>0.78972296333889713</c:v>
              </c:pt>
              <c:pt idx="312">
                <c:v>0.89021407220690907</c:v>
              </c:pt>
              <c:pt idx="313">
                <c:v>0.8922873261858193</c:v>
              </c:pt>
              <c:pt idx="314">
                <c:v>0.90835030868068889</c:v>
              </c:pt>
              <c:pt idx="315">
                <c:v>0.94794024363713802</c:v>
              </c:pt>
              <c:pt idx="316">
                <c:v>0.95851289378490223</c:v>
              </c:pt>
              <c:pt idx="317">
                <c:v>0.97619638049326152</c:v>
              </c:pt>
              <c:pt idx="318">
                <c:v>1.0023259649366389</c:v>
              </c:pt>
              <c:pt idx="319">
                <c:v>1.0316836247120797</c:v>
              </c:pt>
              <c:pt idx="320">
                <c:v>1.0477948619870292</c:v>
              </c:pt>
              <c:pt idx="321">
                <c:v>1.0507745596421794</c:v>
              </c:pt>
              <c:pt idx="322">
                <c:v>1.053193876942266</c:v>
              </c:pt>
              <c:pt idx="323">
                <c:v>1.1233932541567475</c:v>
              </c:pt>
              <c:pt idx="324">
                <c:v>1.125845275694328</c:v>
              </c:pt>
              <c:pt idx="325">
                <c:v>1.1583457414572187</c:v>
              </c:pt>
              <c:pt idx="326">
                <c:v>1.1922235409652799</c:v>
              </c:pt>
              <c:pt idx="327">
                <c:v>1.2173412972827171</c:v>
              </c:pt>
              <c:pt idx="328">
                <c:v>1.2518800497148117</c:v>
              </c:pt>
              <c:pt idx="329">
                <c:v>1.2523019460779026</c:v>
              </c:pt>
              <c:pt idx="330">
                <c:v>1.26139999675726</c:v>
              </c:pt>
              <c:pt idx="331">
                <c:v>1.2720491427264951</c:v>
              </c:pt>
              <c:pt idx="332">
                <c:v>1.3042390711021647</c:v>
              </c:pt>
              <c:pt idx="333">
                <c:v>1.3233052412675055</c:v>
              </c:pt>
              <c:pt idx="334">
                <c:v>1.3722218298411395</c:v>
              </c:pt>
              <c:pt idx="335">
                <c:v>1.433896525020971</c:v>
              </c:pt>
              <c:pt idx="336">
                <c:v>1.4371402476582626</c:v>
              </c:pt>
              <c:pt idx="337">
                <c:v>1.4602801452262031</c:v>
              </c:pt>
              <c:pt idx="338">
                <c:v>1.4821586688848702</c:v>
              </c:pt>
              <c:pt idx="339">
                <c:v>1.5139457249045671</c:v>
              </c:pt>
              <c:pt idx="340">
                <c:v>1.5282937096055531</c:v>
              </c:pt>
              <c:pt idx="341">
                <c:v>1.5358659611118222</c:v>
              </c:pt>
              <c:pt idx="342">
                <c:v>1.560985355467579</c:v>
              </c:pt>
              <c:pt idx="343">
                <c:v>1.5901747561776705</c:v>
              </c:pt>
              <c:pt idx="344">
                <c:v>1.6034077053421947</c:v>
              </c:pt>
              <c:pt idx="345">
                <c:v>1.7206807144549336</c:v>
              </c:pt>
              <c:pt idx="346">
                <c:v>1.7277156312798503</c:v>
              </c:pt>
              <c:pt idx="347">
                <c:v>1.857248290675831</c:v>
              </c:pt>
              <c:pt idx="348">
                <c:v>1.8698991657301371</c:v>
              </c:pt>
              <c:pt idx="349">
                <c:v>2.0607387200087799</c:v>
              </c:pt>
              <c:pt idx="350">
                <c:v>2.1182153746022867</c:v>
              </c:pt>
              <c:pt idx="351">
                <c:v>2.3015781312701025</c:v>
              </c:pt>
              <c:pt idx="352">
                <c:v>2.4414983393948506</c:v>
              </c:pt>
              <c:pt idx="353">
                <c:v>2.5831724893141779</c:v>
              </c:pt>
              <c:pt idx="354">
                <c:v>2.6917823186525878</c:v>
              </c:pt>
              <c:pt idx="355">
                <c:v>2.7010670395543146</c:v>
              </c:pt>
              <c:pt idx="356">
                <c:v>2.7126088418454994</c:v>
              </c:pt>
              <c:pt idx="357">
                <c:v>3.0331738035563336</c:v>
              </c:pt>
              <c:pt idx="358">
                <c:v>3.2941735297862969</c:v>
              </c:pt>
              <c:pt idx="359">
                <c:v>4.0151014031780869</c:v>
              </c:pt>
              <c:pt idx="360">
                <c:v>4.2163860525124139</c:v>
              </c:pt>
              <c:pt idx="361">
                <c:v>4.5082276118550517</c:v>
              </c:pt>
            </c:numLit>
          </c:yVal>
          <c:smooth val="0"/>
          <c:extLst>
            <c:ext xmlns:c16="http://schemas.microsoft.com/office/drawing/2014/chart" uri="{C3380CC4-5D6E-409C-BE32-E72D297353CC}">
              <c16:uniqueId val="{00000000-2161-4FF8-8BD7-2C7174177389}"/>
            </c:ext>
          </c:extLst>
        </c:ser>
        <c:ser>
          <c:idx val="1"/>
          <c:order val="1"/>
          <c:tx>
            <c:v>Theoretical</c:v>
          </c:tx>
          <c:spPr>
            <a:ln w="12700">
              <a:solidFill>
                <a:srgbClr val="FF0000"/>
              </a:solidFill>
              <a:prstDash val="solid"/>
            </a:ln>
          </c:spPr>
          <c:marker>
            <c:symbol val="none"/>
          </c:marker>
          <c:xVal>
            <c:numLit>
              <c:formatCode>General</c:formatCode>
              <c:ptCount val="362"/>
              <c:pt idx="0">
                <c:v>-2.7756208502803483</c:v>
              </c:pt>
              <c:pt idx="1">
                <c:v>-2.5420866957347288</c:v>
              </c:pt>
              <c:pt idx="2">
                <c:v>-2.3970221251266186</c:v>
              </c:pt>
              <c:pt idx="3">
                <c:v>-2.2897025155915474</c:v>
              </c:pt>
              <c:pt idx="4">
                <c:v>-2.2036607795503147</c:v>
              </c:pt>
              <c:pt idx="5">
                <c:v>-2.1313799749848386</c:v>
              </c:pt>
              <c:pt idx="6">
                <c:v>-2.0687719359569137</c:v>
              </c:pt>
              <c:pt idx="7">
                <c:v>-2.0133565325132174</c:v>
              </c:pt>
              <c:pt idx="8">
                <c:v>-1.9635114370458411</c:v>
              </c:pt>
              <c:pt idx="9">
                <c:v>-1.9181150958940398</c:v>
              </c:pt>
              <c:pt idx="10">
                <c:v>-1.8763585618945948</c:v>
              </c:pt>
              <c:pt idx="11">
                <c:v>-1.8376384268780581</c:v>
              </c:pt>
              <c:pt idx="12">
                <c:v>-1.8014921444765466</c:v>
              </c:pt>
              <c:pt idx="13">
                <c:v>-1.7675570344456646</c:v>
              </c:pt>
              <c:pt idx="14">
                <c:v>-1.735543248322875</c:v>
              </c:pt>
              <c:pt idx="15">
                <c:v>-1.7052153405409172</c:v>
              </c:pt>
              <c:pt idx="16">
                <c:v>-1.6763793462174896</c:v>
              </c:pt>
              <c:pt idx="17">
                <c:v>-1.6488734972429591</c:v>
              </c:pt>
              <c:pt idx="18">
                <c:v>-1.6225614096151653</c:v>
              </c:pt>
              <c:pt idx="19">
                <c:v>-1.597326990355872</c:v>
              </c:pt>
              <c:pt idx="20">
                <c:v>-1.5730705667117024</c:v>
              </c:pt>
              <c:pt idx="21">
                <c:v>-1.549705900736589</c:v>
              </c:pt>
              <c:pt idx="22">
                <c:v>-1.5271578561464689</c:v>
              </c:pt>
              <c:pt idx="23">
                <c:v>-1.5053605530744092</c:v>
              </c:pt>
              <c:pt idx="24">
                <c:v>-1.484255892830435</c:v>
              </c:pt>
              <c:pt idx="25">
                <c:v>-1.4637923667890214</c:v>
              </c:pt>
              <c:pt idx="26">
                <c:v>-1.4439240859642073</c:v>
              </c:pt>
              <c:pt idx="27">
                <c:v>-1.4246099838006083</c:v>
              </c:pt>
              <c:pt idx="28">
                <c:v>-1.4058131562357745</c:v>
              </c:pt>
              <c:pt idx="29">
                <c:v>-1.3875003115198257</c:v>
              </c:pt>
              <c:pt idx="30">
                <c:v>-1.3696413085186654</c:v>
              </c:pt>
              <c:pt idx="31">
                <c:v>-1.3522087668981264</c:v>
              </c:pt>
              <c:pt idx="32">
                <c:v>-1.3351777361189361</c:v>
              </c:pt>
              <c:pt idx="33">
                <c:v>-1.3185254128699955</c:v>
              </c:pt>
              <c:pt idx="34">
                <c:v>-1.3022308986457944</c:v>
              </c:pt>
              <c:pt idx="35">
                <c:v>-1.286274990788737</c:v>
              </c:pt>
              <c:pt idx="36">
                <c:v>-1.2706400015817674</c:v>
              </c:pt>
              <c:pt idx="37">
                <c:v>-1.2553096009744398</c:v>
              </c:pt>
              <c:pt idx="38">
                <c:v>-1.2402686793182192</c:v>
              </c:pt>
              <c:pt idx="39">
                <c:v>-1.2255032271206501</c:v>
              </c:pt>
              <c:pt idx="40">
                <c:v>-1.2110002293380573</c:v>
              </c:pt>
              <c:pt idx="41">
                <c:v>-1.1967475721392287</c:v>
              </c:pt>
              <c:pt idx="42">
                <c:v>-1.1827339604084903</c:v>
              </c:pt>
              <c:pt idx="43">
                <c:v>-1.168948844531482</c:v>
              </c:pt>
              <c:pt idx="44">
                <c:v>-1.1553823552329276</c:v>
              </c:pt>
              <c:pt idx="45">
                <c:v>-1.1420252454224493</c:v>
              </c:pt>
              <c:pt idx="46">
                <c:v>-1.1288688381594625</c:v>
              </c:pt>
              <c:pt idx="47">
                <c:v>-1.1159049799773455</c:v>
              </c:pt>
              <c:pt idx="48">
                <c:v>-1.103125998915242</c:v>
              </c:pt>
              <c:pt idx="49">
                <c:v>-1.090524666696657</c:v>
              </c:pt>
              <c:pt idx="50">
                <c:v>-1.078094164570701</c:v>
              </c:pt>
              <c:pt idx="51">
                <c:v>-1.0658280523966537</c:v>
              </c:pt>
              <c:pt idx="52">
                <c:v>-1.0537202406076733</c:v>
              </c:pt>
              <c:pt idx="53">
                <c:v>-1.0417649647363973</c:v>
              </c:pt>
              <c:pt idx="54">
                <c:v>-1.0299567622253687</c:v>
              </c:pt>
              <c:pt idx="55">
                <c:v>-1.0182904512796522</c:v>
              </c:pt>
              <c:pt idx="56">
                <c:v>-1.0067611115486119</c:v>
              </c:pt>
              <c:pt idx="57">
                <c:v>-0.99536406644940123</c:v>
              </c:pt>
              <c:pt idx="58">
                <c:v>-0.98409486696676407</c:v>
              </c:pt>
              <c:pt idx="59">
                <c:v>-0.97294927678299437</c:v>
              </c:pt>
              <c:pt idx="60">
                <c:v>-0.96192325860850747</c:v>
              </c:pt>
              <c:pt idx="61">
                <c:v>-0.95101296159793869</c:v>
              </c:pt>
              <c:pt idx="62">
                <c:v>-0.94021470974960164</c:v>
              </c:pt>
              <c:pt idx="63">
                <c:v>-0.92952499119689336</c:v>
              </c:pt>
              <c:pt idx="64">
                <c:v>-0.91894044831035349</c:v>
              </c:pt>
              <c:pt idx="65">
                <c:v>-0.9084578685373853</c:v>
              </c:pt>
              <c:pt idx="66">
                <c:v>-0.89807417591432948</c:v>
              </c:pt>
              <c:pt idx="67">
                <c:v>-0.88778642319223622</c:v>
              </c:pt>
              <c:pt idx="68">
                <c:v>-0.87759178452356446</c:v>
              </c:pt>
              <c:pt idx="69">
                <c:v>-0.86748754866227096</c:v>
              </c:pt>
              <c:pt idx="70">
                <c:v>-0.85747111263442288</c:v>
              </c:pt>
              <c:pt idx="71">
                <c:v>-0.84753997584057172</c:v>
              </c:pt>
              <c:pt idx="72">
                <c:v>-0.8376917345548196</c:v>
              </c:pt>
              <c:pt idx="73">
                <c:v>-0.82792407678880797</c:v>
              </c:pt>
              <c:pt idx="74">
                <c:v>-0.81823477749177675</c:v>
              </c:pt>
              <c:pt idx="75">
                <c:v>-0.80862169406049034</c:v>
              </c:pt>
              <c:pt idx="76">
                <c:v>-0.79908276213517815</c:v>
              </c:pt>
              <c:pt idx="77">
                <c:v>-0.78961599165977403</c:v>
              </c:pt>
              <c:pt idx="78">
                <c:v>-0.78021946318660063</c:v>
              </c:pt>
              <c:pt idx="79">
                <c:v>-0.77089132440743102</c:v>
              </c:pt>
              <c:pt idx="80">
                <c:v>-0.76162978689434568</c:v>
              </c:pt>
              <c:pt idx="81">
                <c:v>-0.75243312303524013</c:v>
              </c:pt>
              <c:pt idx="82">
                <c:v>-0.74329966315008378</c:v>
              </c:pt>
              <c:pt idx="83">
                <c:v>-0.73422779277518924</c:v>
              </c:pt>
              <c:pt idx="84">
                <c:v>-0.72521595010378581</c:v>
              </c:pt>
              <c:pt idx="85">
                <c:v>-0.71626262357212467</c:v>
              </c:pt>
              <c:pt idx="86">
                <c:v>-0.70736634958121491</c:v>
              </c:pt>
              <c:pt idx="87">
                <c:v>-0.69852571034506028</c:v>
              </c:pt>
              <c:pt idx="88">
                <c:v>-0.68973933185697534</c:v>
              </c:pt>
              <c:pt idx="89">
                <c:v>-0.68100588196621492</c:v>
              </c:pt>
              <c:pt idx="90">
                <c:v>-0.67232406855773352</c:v>
              </c:pt>
              <c:pt idx="91">
                <c:v>-0.66369263782843213</c:v>
              </c:pt>
              <c:pt idx="92">
                <c:v>-0.65511037265375494</c:v>
              </c:pt>
              <c:pt idx="93">
                <c:v>-0.64657609103893321</c:v>
              </c:pt>
              <c:pt idx="94">
                <c:v>-0.63808864464960147</c:v>
              </c:pt>
              <c:pt idx="95">
                <c:v>-0.62964691741688472</c:v>
              </c:pt>
              <c:pt idx="96">
                <c:v>-0.6212498242124137</c:v>
              </c:pt>
              <c:pt idx="97">
                <c:v>-0.61289630958902674</c:v>
              </c:pt>
              <c:pt idx="98">
                <c:v>-0.60458534658323715</c:v>
              </c:pt>
              <c:pt idx="99">
                <c:v>-0.59631593557579743</c:v>
              </c:pt>
              <c:pt idx="100">
                <c:v>-0.58808710320694901</c:v>
              </c:pt>
              <c:pt idx="101">
                <c:v>-0.57989790134318064</c:v>
              </c:pt>
              <c:pt idx="102">
                <c:v>-0.57174740609252528</c:v>
              </c:pt>
              <c:pt idx="103">
                <c:v>-0.5636347168656255</c:v>
              </c:pt>
              <c:pt idx="104">
                <c:v>-0.5555589554799828</c:v>
              </c:pt>
              <c:pt idx="105">
                <c:v>-0.54751926530496409</c:v>
              </c:pt>
              <c:pt idx="106">
                <c:v>-0.53951481044531069</c:v>
              </c:pt>
              <c:pt idx="107">
                <c:v>-0.53154477496102159</c:v>
              </c:pt>
              <c:pt idx="108">
                <c:v>-0.52360836212163497</c:v>
              </c:pt>
              <c:pt idx="109">
                <c:v>-0.51570479369303845</c:v>
              </c:pt>
              <c:pt idx="110">
                <c:v>-0.50783330925506964</c:v>
              </c:pt>
              <c:pt idx="111">
                <c:v>-0.49999316554826556</c:v>
              </c:pt>
              <c:pt idx="112">
                <c:v>-0.49218363584822306</c:v>
              </c:pt>
              <c:pt idx="113">
                <c:v>-0.48440400936612621</c:v>
              </c:pt>
              <c:pt idx="114">
                <c:v>-0.47665359067408064</c:v>
              </c:pt>
              <c:pt idx="115">
                <c:v>-0.46893169915397531</c:v>
              </c:pt>
              <c:pt idx="116">
                <c:v>-0.46123766846867198</c:v>
              </c:pt>
              <c:pt idx="117">
                <c:v>-0.45357084605438364</c:v>
              </c:pt>
              <c:pt idx="118">
                <c:v>-0.44593059263317869</c:v>
              </c:pt>
              <c:pt idx="119">
                <c:v>-0.43831628174460124</c:v>
              </c:pt>
              <c:pt idx="120">
                <c:v>-0.43072729929545767</c:v>
              </c:pt>
              <c:pt idx="121">
                <c:v>-0.42316304312687247</c:v>
              </c:pt>
              <c:pt idx="122">
                <c:v>-0.41562292259776851</c:v>
              </c:pt>
              <c:pt idx="123">
                <c:v>-0.40810635818396718</c:v>
              </c:pt>
              <c:pt idx="124">
                <c:v>-0.40061278109215659</c:v>
              </c:pt>
              <c:pt idx="125">
                <c:v>-0.39314163288800752</c:v>
              </c:pt>
              <c:pt idx="126">
                <c:v>-0.38569236513776445</c:v>
              </c:pt>
              <c:pt idx="127">
                <c:v>-0.37826443906266422</c:v>
              </c:pt>
              <c:pt idx="128">
                <c:v>-0.37085732520558212</c:v>
              </c:pt>
              <c:pt idx="129">
                <c:v>-0.36347050310932055</c:v>
              </c:pt>
              <c:pt idx="130">
                <c:v>-0.35610346100600243</c:v>
              </c:pt>
              <c:pt idx="131">
                <c:v>-0.34875569551704472</c:v>
              </c:pt>
              <c:pt idx="132">
                <c:v>-0.34142671136322317</c:v>
              </c:pt>
              <c:pt idx="133">
                <c:v>-0.33411602108435856</c:v>
              </c:pt>
              <c:pt idx="134">
                <c:v>-0.32682314476818275</c:v>
              </c:pt>
              <c:pt idx="135">
                <c:v>-0.31954760978795871</c:v>
              </c:pt>
              <c:pt idx="136">
                <c:v>-0.31228895054845646</c:v>
              </c:pt>
              <c:pt idx="137">
                <c:v>-0.30504670823989766</c:v>
              </c:pt>
              <c:pt idx="138">
                <c:v>-0.29782043059950919</c:v>
              </c:pt>
              <c:pt idx="139">
                <c:v>-0.29060967168033447</c:v>
              </c:pt>
              <c:pt idx="140">
                <c:v>-0.28341399162697434</c:v>
              </c:pt>
              <c:pt idx="141">
                <c:v>-0.27623295645793944</c:v>
              </c:pt>
              <c:pt idx="142">
                <c:v>-0.26906613785431421</c:v>
              </c:pt>
              <c:pt idx="143">
                <c:v>-0.26191311295444308</c:v>
              </c:pt>
              <c:pt idx="144">
                <c:v>-0.2547734641543658</c:v>
              </c:pt>
              <c:pt idx="145">
                <c:v>-0.24764677891373543</c:v>
              </c:pt>
              <c:pt idx="146">
                <c:v>-0.24053264956697124</c:v>
              </c:pt>
              <c:pt idx="147">
                <c:v>-0.23343067313940155</c:v>
              </c:pt>
              <c:pt idx="148">
                <c:v>-0.22634045116816909</c:v>
              </c:pt>
              <c:pt idx="149">
                <c:v>-0.21926158952767411</c:v>
              </c:pt>
              <c:pt idx="150">
                <c:v>-0.21219369825934625</c:v>
              </c:pt>
              <c:pt idx="151">
                <c:v>-0.20513639140553788</c:v>
              </c:pt>
              <c:pt idx="152">
                <c:v>-0.19808928684734647</c:v>
              </c:pt>
              <c:pt idx="153">
                <c:v>-0.1910520061461741</c:v>
              </c:pt>
              <c:pt idx="154">
                <c:v>-0.18402417438884663</c:v>
              </c:pt>
              <c:pt idx="155">
                <c:v>-0.17700542003611422</c:v>
              </c:pt>
              <c:pt idx="156">
                <c:v>-0.16999537477436924</c:v>
              </c:pt>
              <c:pt idx="157">
                <c:v>-0.16299367337041495</c:v>
              </c:pt>
              <c:pt idx="158">
                <c:v>-0.15599995352913304</c:v>
              </c:pt>
              <c:pt idx="159">
                <c:v>-0.14901385575389392</c:v>
              </c:pt>
              <c:pt idx="160">
                <c:v>-0.14203502320956859</c:v>
              </c:pt>
              <c:pt idx="161">
                <c:v>-0.1350631015879955</c:v>
              </c:pt>
              <c:pt idx="162">
                <c:v>-0.12809773897576973</c:v>
              </c:pt>
              <c:pt idx="163">
                <c:v>-0.12113858572421711</c:v>
              </c:pt>
              <c:pt idx="164">
                <c:v>-0.11418529432142839</c:v>
              </c:pt>
              <c:pt idx="165">
                <c:v>-0.10723751926622314</c:v>
              </c:pt>
              <c:pt idx="166">
                <c:v>-0.10029491694392605</c:v>
              </c:pt>
              <c:pt idx="167">
                <c:v>-9.3357145503831063E-2</c:v>
              </c:pt>
              <c:pt idx="168">
                <c:v>-8.6423864738242762E-2</c:v>
              </c:pt>
              <c:pt idx="169">
                <c:v>-7.9494735962975877E-2</c:v>
              </c:pt>
              <c:pt idx="170">
                <c:v>-7.2569421899206871E-2</c:v>
              </c:pt>
              <c:pt idx="171">
                <c:v>-6.5647586556563997E-2</c:v>
              </c:pt>
              <c:pt idx="172">
                <c:v>-5.872889511735397E-2</c:v>
              </c:pt>
              <c:pt idx="173">
                <c:v>-5.1813013821815454E-2</c:v>
              </c:pt>
              <c:pt idx="174">
                <c:v>-4.4899609854301158E-2</c:v>
              </c:pt>
              <c:pt idx="175">
                <c:v>-3.7988351230282213E-2</c:v>
              </c:pt>
              <c:pt idx="176">
                <c:v>-3.107890668407929E-2</c:v>
              </c:pt>
              <c:pt idx="177">
                <c:v>-2.4170945557216945E-2</c:v>
              </c:pt>
              <c:pt idx="178">
                <c:v>-1.7264137687307661E-2</c:v>
              </c:pt>
              <c:pt idx="179">
                <c:v>-1.0358153297364085E-2</c:v>
              </c:pt>
              <c:pt idx="180">
                <c:v>-3.4526628854475369E-3</c:v>
              </c:pt>
              <c:pt idx="181">
                <c:v>3.4526628854473977E-3</c:v>
              </c:pt>
              <c:pt idx="182">
                <c:v>1.0358153297364085E-2</c:v>
              </c:pt>
              <c:pt idx="183">
                <c:v>1.7264137687307661E-2</c:v>
              </c:pt>
              <c:pt idx="184">
                <c:v>2.4170945557217084E-2</c:v>
              </c:pt>
              <c:pt idx="185">
                <c:v>3.1078906684079151E-2</c:v>
              </c:pt>
              <c:pt idx="186">
                <c:v>3.7988351230282213E-2</c:v>
              </c:pt>
              <c:pt idx="187">
                <c:v>4.4899609854301158E-2</c:v>
              </c:pt>
              <c:pt idx="188">
                <c:v>5.1813013821815593E-2</c:v>
              </c:pt>
              <c:pt idx="189">
                <c:v>5.8728895117353831E-2</c:v>
              </c:pt>
              <c:pt idx="190">
                <c:v>6.5647586556563997E-2</c:v>
              </c:pt>
              <c:pt idx="191">
                <c:v>7.2569421899206871E-2</c:v>
              </c:pt>
              <c:pt idx="192">
                <c:v>7.9494735962976029E-2</c:v>
              </c:pt>
              <c:pt idx="193">
                <c:v>8.6423864738242623E-2</c:v>
              </c:pt>
              <c:pt idx="194">
                <c:v>9.3357145503831063E-2</c:v>
              </c:pt>
              <c:pt idx="195">
                <c:v>0.10029491694392605</c:v>
              </c:pt>
              <c:pt idx="196">
                <c:v>0.10723751926622331</c:v>
              </c:pt>
              <c:pt idx="197">
                <c:v>0.11418529432142825</c:v>
              </c:pt>
              <c:pt idx="198">
                <c:v>0.12113858572421711</c:v>
              </c:pt>
              <c:pt idx="199">
                <c:v>0.12809773897576973</c:v>
              </c:pt>
              <c:pt idx="200">
                <c:v>0.13506310158799564</c:v>
              </c:pt>
              <c:pt idx="201">
                <c:v>0.14203502320956843</c:v>
              </c:pt>
              <c:pt idx="202">
                <c:v>0.14901385575389392</c:v>
              </c:pt>
              <c:pt idx="203">
                <c:v>0.15599995352913304</c:v>
              </c:pt>
              <c:pt idx="204">
                <c:v>0.16299367337041509</c:v>
              </c:pt>
              <c:pt idx="205">
                <c:v>0.16999537477436907</c:v>
              </c:pt>
              <c:pt idx="206">
                <c:v>0.17700542003611422</c:v>
              </c:pt>
              <c:pt idx="207">
                <c:v>0.18402417438884663</c:v>
              </c:pt>
              <c:pt idx="208">
                <c:v>0.19105200614617426</c:v>
              </c:pt>
              <c:pt idx="209">
                <c:v>0.19808928684734636</c:v>
              </c:pt>
              <c:pt idx="210">
                <c:v>0.20513639140553788</c:v>
              </c:pt>
              <c:pt idx="211">
                <c:v>0.21219369825934625</c:v>
              </c:pt>
              <c:pt idx="212">
                <c:v>0.21926158952767422</c:v>
              </c:pt>
              <c:pt idx="213">
                <c:v>0.22634045116816895</c:v>
              </c:pt>
              <c:pt idx="214">
                <c:v>0.23343067313940155</c:v>
              </c:pt>
              <c:pt idx="215">
                <c:v>0.24053264956697124</c:v>
              </c:pt>
              <c:pt idx="216">
                <c:v>0.2476467789137356</c:v>
              </c:pt>
              <c:pt idx="217">
                <c:v>0.25477346415436569</c:v>
              </c:pt>
              <c:pt idx="218">
                <c:v>0.26191311295444308</c:v>
              </c:pt>
              <c:pt idx="219">
                <c:v>0.26906613785431421</c:v>
              </c:pt>
              <c:pt idx="220">
                <c:v>0.2762329564579396</c:v>
              </c:pt>
              <c:pt idx="221">
                <c:v>0.28341399162697428</c:v>
              </c:pt>
              <c:pt idx="222">
                <c:v>0.29060967168033447</c:v>
              </c:pt>
              <c:pt idx="223">
                <c:v>0.29782043059950919</c:v>
              </c:pt>
              <c:pt idx="224">
                <c:v>0.30504670823989782</c:v>
              </c:pt>
              <c:pt idx="225">
                <c:v>0.3122889505484564</c:v>
              </c:pt>
              <c:pt idx="226">
                <c:v>0.31954760978795871</c:v>
              </c:pt>
              <c:pt idx="227">
                <c:v>0.32682314476818275</c:v>
              </c:pt>
              <c:pt idx="228">
                <c:v>0.33411602108435873</c:v>
              </c:pt>
              <c:pt idx="229">
                <c:v>0.34142671136322306</c:v>
              </c:pt>
              <c:pt idx="230">
                <c:v>0.34875569551704472</c:v>
              </c:pt>
              <c:pt idx="231">
                <c:v>0.35610346100600243</c:v>
              </c:pt>
              <c:pt idx="232">
                <c:v>0.36347050310932066</c:v>
              </c:pt>
              <c:pt idx="233">
                <c:v>0.37085732520558196</c:v>
              </c:pt>
              <c:pt idx="234">
                <c:v>0.37826443906266422</c:v>
              </c:pt>
              <c:pt idx="235">
                <c:v>0.38569236513776445</c:v>
              </c:pt>
              <c:pt idx="236">
                <c:v>0.39314163288800763</c:v>
              </c:pt>
              <c:pt idx="237">
                <c:v>0.40061278109215637</c:v>
              </c:pt>
              <c:pt idx="238">
                <c:v>0.40810635818396718</c:v>
              </c:pt>
              <c:pt idx="239">
                <c:v>0.41562292259776851</c:v>
              </c:pt>
              <c:pt idx="240">
                <c:v>0.42316304312687253</c:v>
              </c:pt>
              <c:pt idx="241">
                <c:v>0.4307272992954575</c:v>
              </c:pt>
              <c:pt idx="242">
                <c:v>0.43831628174460124</c:v>
              </c:pt>
              <c:pt idx="243">
                <c:v>0.44593059263317869</c:v>
              </c:pt>
              <c:pt idx="244">
                <c:v>0.4535708460543838</c:v>
              </c:pt>
              <c:pt idx="245">
                <c:v>0.46123766846867187</c:v>
              </c:pt>
              <c:pt idx="246">
                <c:v>0.46893169915397531</c:v>
              </c:pt>
              <c:pt idx="247">
                <c:v>0.47665359067408064</c:v>
              </c:pt>
              <c:pt idx="248">
                <c:v>0.48440400936612632</c:v>
              </c:pt>
              <c:pt idx="249">
                <c:v>0.49218363584822294</c:v>
              </c:pt>
              <c:pt idx="250">
                <c:v>0.49999316554826556</c:v>
              </c:pt>
              <c:pt idx="251">
                <c:v>0.50783330925506964</c:v>
              </c:pt>
              <c:pt idx="252">
                <c:v>0.51570479369303868</c:v>
              </c:pt>
              <c:pt idx="253">
                <c:v>0.52360836212163486</c:v>
              </c:pt>
              <c:pt idx="254">
                <c:v>0.53154477496102159</c:v>
              </c:pt>
              <c:pt idx="255">
                <c:v>0.53951481044531069</c:v>
              </c:pt>
              <c:pt idx="256">
                <c:v>0.54751926530496442</c:v>
              </c:pt>
              <c:pt idx="257">
                <c:v>0.55555895547998246</c:v>
              </c:pt>
              <c:pt idx="258">
                <c:v>0.5636347168656255</c:v>
              </c:pt>
              <c:pt idx="259">
                <c:v>0.57174740609252528</c:v>
              </c:pt>
              <c:pt idx="260">
                <c:v>0.57989790134318087</c:v>
              </c:pt>
              <c:pt idx="261">
                <c:v>0.58808710320694912</c:v>
              </c:pt>
              <c:pt idx="262">
                <c:v>0.59631593557579743</c:v>
              </c:pt>
              <c:pt idx="263">
                <c:v>0.60458534658323715</c:v>
              </c:pt>
              <c:pt idx="264">
                <c:v>0.61289630958902674</c:v>
              </c:pt>
              <c:pt idx="265">
                <c:v>0.62124982421241337</c:v>
              </c:pt>
              <c:pt idx="266">
                <c:v>0.62964691741688472</c:v>
              </c:pt>
              <c:pt idx="267">
                <c:v>0.63808864464960147</c:v>
              </c:pt>
              <c:pt idx="268">
                <c:v>0.64657609103893354</c:v>
              </c:pt>
              <c:pt idx="269">
                <c:v>0.65511037265375527</c:v>
              </c:pt>
              <c:pt idx="270">
                <c:v>0.66369263782843213</c:v>
              </c:pt>
              <c:pt idx="271">
                <c:v>0.67232406855773352</c:v>
              </c:pt>
              <c:pt idx="272">
                <c:v>0.68100588196621514</c:v>
              </c:pt>
              <c:pt idx="273">
                <c:v>0.68973933185697534</c:v>
              </c:pt>
              <c:pt idx="274">
                <c:v>0.69852571034506028</c:v>
              </c:pt>
              <c:pt idx="275">
                <c:v>0.70736634958121491</c:v>
              </c:pt>
              <c:pt idx="276">
                <c:v>0.71626262357212478</c:v>
              </c:pt>
              <c:pt idx="277">
                <c:v>0.72521595010378581</c:v>
              </c:pt>
              <c:pt idx="278">
                <c:v>0.73422779277518924</c:v>
              </c:pt>
              <c:pt idx="279">
                <c:v>0.74329966315008378</c:v>
              </c:pt>
              <c:pt idx="280">
                <c:v>0.75243312303524013</c:v>
              </c:pt>
              <c:pt idx="281">
                <c:v>0.76162978689434568</c:v>
              </c:pt>
              <c:pt idx="282">
                <c:v>0.77089132440743102</c:v>
              </c:pt>
              <c:pt idx="283">
                <c:v>0.78021946318660063</c:v>
              </c:pt>
              <c:pt idx="284">
                <c:v>0.78961599165977425</c:v>
              </c:pt>
              <c:pt idx="285">
                <c:v>0.79908276213517815</c:v>
              </c:pt>
              <c:pt idx="286">
                <c:v>0.80862169406049034</c:v>
              </c:pt>
              <c:pt idx="287">
                <c:v>0.81823477749177675</c:v>
              </c:pt>
              <c:pt idx="288">
                <c:v>0.82792407678880908</c:v>
              </c:pt>
              <c:pt idx="289">
                <c:v>0.8376917345548196</c:v>
              </c:pt>
              <c:pt idx="290">
                <c:v>0.84753997584057172</c:v>
              </c:pt>
              <c:pt idx="291">
                <c:v>0.85747111263442288</c:v>
              </c:pt>
              <c:pt idx="292">
                <c:v>0.86748754866227051</c:v>
              </c:pt>
              <c:pt idx="293">
                <c:v>0.87759178452356446</c:v>
              </c:pt>
              <c:pt idx="294">
                <c:v>0.88778642319223622</c:v>
              </c:pt>
              <c:pt idx="295">
                <c:v>0.89807417591432948</c:v>
              </c:pt>
              <c:pt idx="296">
                <c:v>0.90845786853738464</c:v>
              </c:pt>
              <c:pt idx="297">
                <c:v>0.91894044831035349</c:v>
              </c:pt>
              <c:pt idx="298">
                <c:v>0.92952499119689336</c:v>
              </c:pt>
              <c:pt idx="299">
                <c:v>0.94021470974960164</c:v>
              </c:pt>
              <c:pt idx="300">
                <c:v>0.95101296159794069</c:v>
              </c:pt>
              <c:pt idx="301">
                <c:v>0.96192325860850747</c:v>
              </c:pt>
              <c:pt idx="302">
                <c:v>0.97294927678299437</c:v>
              </c:pt>
              <c:pt idx="303">
                <c:v>0.98409486696676407</c:v>
              </c:pt>
              <c:pt idx="304">
                <c:v>0.99536406644940378</c:v>
              </c:pt>
              <c:pt idx="305">
                <c:v>1.0067611115486119</c:v>
              </c:pt>
              <c:pt idx="306">
                <c:v>1.0182904512796522</c:v>
              </c:pt>
              <c:pt idx="307">
                <c:v>1.0299567622253687</c:v>
              </c:pt>
              <c:pt idx="308">
                <c:v>1.0417649647363962</c:v>
              </c:pt>
              <c:pt idx="309">
                <c:v>1.0537202406076733</c:v>
              </c:pt>
              <c:pt idx="310">
                <c:v>1.0658280523966537</c:v>
              </c:pt>
              <c:pt idx="311">
                <c:v>1.078094164570701</c:v>
              </c:pt>
              <c:pt idx="312">
                <c:v>1.0905246666966575</c:v>
              </c:pt>
              <c:pt idx="313">
                <c:v>1.103125998915242</c:v>
              </c:pt>
              <c:pt idx="314">
                <c:v>1.1159049799773455</c:v>
              </c:pt>
              <c:pt idx="315">
                <c:v>1.1288688381594625</c:v>
              </c:pt>
              <c:pt idx="316">
                <c:v>1.14202524542245</c:v>
              </c:pt>
              <c:pt idx="317">
                <c:v>1.1553823552329276</c:v>
              </c:pt>
              <c:pt idx="318">
                <c:v>1.168948844531482</c:v>
              </c:pt>
              <c:pt idx="319">
                <c:v>1.1827339604084903</c:v>
              </c:pt>
              <c:pt idx="320">
                <c:v>1.1967475721392284</c:v>
              </c:pt>
              <c:pt idx="321">
                <c:v>1.2110002293380573</c:v>
              </c:pt>
              <c:pt idx="322">
                <c:v>1.2255032271206501</c:v>
              </c:pt>
              <c:pt idx="323">
                <c:v>1.2402686793182192</c:v>
              </c:pt>
              <c:pt idx="324">
                <c:v>1.2553096009744404</c:v>
              </c:pt>
              <c:pt idx="325">
                <c:v>1.2706400015817674</c:v>
              </c:pt>
              <c:pt idx="326">
                <c:v>1.286274990788737</c:v>
              </c:pt>
              <c:pt idx="327">
                <c:v>1.3022308986457944</c:v>
              </c:pt>
              <c:pt idx="328">
                <c:v>1.3185254128699953</c:v>
              </c:pt>
              <c:pt idx="329">
                <c:v>1.3351777361189361</c:v>
              </c:pt>
              <c:pt idx="330">
                <c:v>1.3522087668981264</c:v>
              </c:pt>
              <c:pt idx="331">
                <c:v>1.3696413085186654</c:v>
              </c:pt>
              <c:pt idx="332">
                <c:v>1.3875003115198243</c:v>
              </c:pt>
              <c:pt idx="333">
                <c:v>1.4058131562357745</c:v>
              </c:pt>
              <c:pt idx="334">
                <c:v>1.4246099838006083</c:v>
              </c:pt>
              <c:pt idx="335">
                <c:v>1.4439240859642075</c:v>
              </c:pt>
              <c:pt idx="336">
                <c:v>1.4637923667890222</c:v>
              </c:pt>
              <c:pt idx="337">
                <c:v>1.484255892830435</c:v>
              </c:pt>
              <c:pt idx="338">
                <c:v>1.5053605530744096</c:v>
              </c:pt>
              <c:pt idx="339">
                <c:v>1.5271578561464696</c:v>
              </c:pt>
              <c:pt idx="340">
                <c:v>1.5497059007365894</c:v>
              </c:pt>
              <c:pt idx="341">
                <c:v>1.5730705667117022</c:v>
              </c:pt>
              <c:pt idx="342">
                <c:v>1.597326990355872</c:v>
              </c:pt>
              <c:pt idx="343">
                <c:v>1.6225614096151653</c:v>
              </c:pt>
              <c:pt idx="344">
                <c:v>1.6488734972429597</c:v>
              </c:pt>
              <c:pt idx="345">
                <c:v>1.6763793462174896</c:v>
              </c:pt>
              <c:pt idx="346">
                <c:v>1.7052153405409172</c:v>
              </c:pt>
              <c:pt idx="347">
                <c:v>1.7355432483228757</c:v>
              </c:pt>
              <c:pt idx="348">
                <c:v>1.767557034445665</c:v>
              </c:pt>
              <c:pt idx="349">
                <c:v>1.8014921444765459</c:v>
              </c:pt>
              <c:pt idx="350">
                <c:v>1.8376384268780581</c:v>
              </c:pt>
              <c:pt idx="351">
                <c:v>1.8763585618945948</c:v>
              </c:pt>
              <c:pt idx="352">
                <c:v>1.9181150958940412</c:v>
              </c:pt>
              <c:pt idx="353">
                <c:v>1.9635114370458404</c:v>
              </c:pt>
              <c:pt idx="354">
                <c:v>2.0133565325132174</c:v>
              </c:pt>
              <c:pt idx="355">
                <c:v>2.0687719359569146</c:v>
              </c:pt>
              <c:pt idx="356">
                <c:v>2.1313799749848399</c:v>
              </c:pt>
              <c:pt idx="357">
                <c:v>2.2036607795503138</c:v>
              </c:pt>
              <c:pt idx="358">
                <c:v>2.2897025155915474</c:v>
              </c:pt>
              <c:pt idx="359">
                <c:v>2.3970221251266186</c:v>
              </c:pt>
              <c:pt idx="360">
                <c:v>2.5420866957347319</c:v>
              </c:pt>
              <c:pt idx="361">
                <c:v>2.7756208502803443</c:v>
              </c:pt>
            </c:numLit>
          </c:xVal>
          <c:yVal>
            <c:numLit>
              <c:formatCode>General</c:formatCode>
              <c:ptCount val="362"/>
              <c:pt idx="0">
                <c:v>-2.7756208502803483</c:v>
              </c:pt>
              <c:pt idx="1">
                <c:v>-2.5420866957347288</c:v>
              </c:pt>
              <c:pt idx="2">
                <c:v>-2.3970221251266186</c:v>
              </c:pt>
              <c:pt idx="3">
                <c:v>-2.2897025155915474</c:v>
              </c:pt>
              <c:pt idx="4">
                <c:v>-2.2036607795503147</c:v>
              </c:pt>
              <c:pt idx="5">
                <c:v>-2.1313799749848386</c:v>
              </c:pt>
              <c:pt idx="6">
                <c:v>-2.0687719359569137</c:v>
              </c:pt>
              <c:pt idx="7">
                <c:v>-2.0133565325132174</c:v>
              </c:pt>
              <c:pt idx="8">
                <c:v>-1.9635114370458411</c:v>
              </c:pt>
              <c:pt idx="9">
                <c:v>-1.9181150958940398</c:v>
              </c:pt>
              <c:pt idx="10">
                <c:v>-1.8763585618945948</c:v>
              </c:pt>
              <c:pt idx="11">
                <c:v>-1.8376384268780581</c:v>
              </c:pt>
              <c:pt idx="12">
                <c:v>-1.8014921444765466</c:v>
              </c:pt>
              <c:pt idx="13">
                <c:v>-1.7675570344456646</c:v>
              </c:pt>
              <c:pt idx="14">
                <c:v>-1.735543248322875</c:v>
              </c:pt>
              <c:pt idx="15">
                <c:v>-1.7052153405409172</c:v>
              </c:pt>
              <c:pt idx="16">
                <c:v>-1.6763793462174896</c:v>
              </c:pt>
              <c:pt idx="17">
                <c:v>-1.6488734972429591</c:v>
              </c:pt>
              <c:pt idx="18">
                <c:v>-1.6225614096151653</c:v>
              </c:pt>
              <c:pt idx="19">
                <c:v>-1.597326990355872</c:v>
              </c:pt>
              <c:pt idx="20">
                <c:v>-1.5730705667117024</c:v>
              </c:pt>
              <c:pt idx="21">
                <c:v>-1.549705900736589</c:v>
              </c:pt>
              <c:pt idx="22">
                <c:v>-1.5271578561464689</c:v>
              </c:pt>
              <c:pt idx="23">
                <c:v>-1.5053605530744092</c:v>
              </c:pt>
              <c:pt idx="24">
                <c:v>-1.484255892830435</c:v>
              </c:pt>
              <c:pt idx="25">
                <c:v>-1.4637923667890214</c:v>
              </c:pt>
              <c:pt idx="26">
                <c:v>-1.4439240859642073</c:v>
              </c:pt>
              <c:pt idx="27">
                <c:v>-1.4246099838006083</c:v>
              </c:pt>
              <c:pt idx="28">
                <c:v>-1.4058131562357745</c:v>
              </c:pt>
              <c:pt idx="29">
                <c:v>-1.3875003115198257</c:v>
              </c:pt>
              <c:pt idx="30">
                <c:v>-1.3696413085186654</c:v>
              </c:pt>
              <c:pt idx="31">
                <c:v>-1.3522087668981264</c:v>
              </c:pt>
              <c:pt idx="32">
                <c:v>-1.3351777361189361</c:v>
              </c:pt>
              <c:pt idx="33">
                <c:v>-1.3185254128699955</c:v>
              </c:pt>
              <c:pt idx="34">
                <c:v>-1.3022308986457944</c:v>
              </c:pt>
              <c:pt idx="35">
                <c:v>-1.286274990788737</c:v>
              </c:pt>
              <c:pt idx="36">
                <c:v>-1.2706400015817674</c:v>
              </c:pt>
              <c:pt idx="37">
                <c:v>-1.2553096009744398</c:v>
              </c:pt>
              <c:pt idx="38">
                <c:v>-1.2402686793182192</c:v>
              </c:pt>
              <c:pt idx="39">
                <c:v>-1.2255032271206501</c:v>
              </c:pt>
              <c:pt idx="40">
                <c:v>-1.2110002293380573</c:v>
              </c:pt>
              <c:pt idx="41">
                <c:v>-1.1967475721392287</c:v>
              </c:pt>
              <c:pt idx="42">
                <c:v>-1.1827339604084903</c:v>
              </c:pt>
              <c:pt idx="43">
                <c:v>-1.168948844531482</c:v>
              </c:pt>
              <c:pt idx="44">
                <c:v>-1.1553823552329276</c:v>
              </c:pt>
              <c:pt idx="45">
                <c:v>-1.1420252454224493</c:v>
              </c:pt>
              <c:pt idx="46">
                <c:v>-1.1288688381594625</c:v>
              </c:pt>
              <c:pt idx="47">
                <c:v>-1.1159049799773455</c:v>
              </c:pt>
              <c:pt idx="48">
                <c:v>-1.103125998915242</c:v>
              </c:pt>
              <c:pt idx="49">
                <c:v>-1.090524666696657</c:v>
              </c:pt>
              <c:pt idx="50">
                <c:v>-1.078094164570701</c:v>
              </c:pt>
              <c:pt idx="51">
                <c:v>-1.0658280523966537</c:v>
              </c:pt>
              <c:pt idx="52">
                <c:v>-1.0537202406076733</c:v>
              </c:pt>
              <c:pt idx="53">
                <c:v>-1.0417649647363973</c:v>
              </c:pt>
              <c:pt idx="54">
                <c:v>-1.0299567622253687</c:v>
              </c:pt>
              <c:pt idx="55">
                <c:v>-1.0182904512796522</c:v>
              </c:pt>
              <c:pt idx="56">
                <c:v>-1.0067611115486119</c:v>
              </c:pt>
              <c:pt idx="57">
                <c:v>-0.99536406644940123</c:v>
              </c:pt>
              <c:pt idx="58">
                <c:v>-0.98409486696676407</c:v>
              </c:pt>
              <c:pt idx="59">
                <c:v>-0.97294927678299437</c:v>
              </c:pt>
              <c:pt idx="60">
                <c:v>-0.96192325860850747</c:v>
              </c:pt>
              <c:pt idx="61">
                <c:v>-0.95101296159793869</c:v>
              </c:pt>
              <c:pt idx="62">
                <c:v>-0.94021470974960164</c:v>
              </c:pt>
              <c:pt idx="63">
                <c:v>-0.92952499119689336</c:v>
              </c:pt>
              <c:pt idx="64">
                <c:v>-0.91894044831035349</c:v>
              </c:pt>
              <c:pt idx="65">
                <c:v>-0.9084578685373853</c:v>
              </c:pt>
              <c:pt idx="66">
                <c:v>-0.89807417591432948</c:v>
              </c:pt>
              <c:pt idx="67">
                <c:v>-0.88778642319223622</c:v>
              </c:pt>
              <c:pt idx="68">
                <c:v>-0.87759178452356446</c:v>
              </c:pt>
              <c:pt idx="69">
                <c:v>-0.86748754866227096</c:v>
              </c:pt>
              <c:pt idx="70">
                <c:v>-0.85747111263442288</c:v>
              </c:pt>
              <c:pt idx="71">
                <c:v>-0.84753997584057172</c:v>
              </c:pt>
              <c:pt idx="72">
                <c:v>-0.8376917345548196</c:v>
              </c:pt>
              <c:pt idx="73">
                <c:v>-0.82792407678880797</c:v>
              </c:pt>
              <c:pt idx="74">
                <c:v>-0.81823477749177675</c:v>
              </c:pt>
              <c:pt idx="75">
                <c:v>-0.80862169406049034</c:v>
              </c:pt>
              <c:pt idx="76">
                <c:v>-0.79908276213517815</c:v>
              </c:pt>
              <c:pt idx="77">
                <c:v>-0.78961599165977403</c:v>
              </c:pt>
              <c:pt idx="78">
                <c:v>-0.78021946318660063</c:v>
              </c:pt>
              <c:pt idx="79">
                <c:v>-0.77089132440743102</c:v>
              </c:pt>
              <c:pt idx="80">
                <c:v>-0.76162978689434568</c:v>
              </c:pt>
              <c:pt idx="81">
                <c:v>-0.75243312303524013</c:v>
              </c:pt>
              <c:pt idx="82">
                <c:v>-0.74329966315008378</c:v>
              </c:pt>
              <c:pt idx="83">
                <c:v>-0.73422779277518924</c:v>
              </c:pt>
              <c:pt idx="84">
                <c:v>-0.72521595010378581</c:v>
              </c:pt>
              <c:pt idx="85">
                <c:v>-0.71626262357212467</c:v>
              </c:pt>
              <c:pt idx="86">
                <c:v>-0.70736634958121491</c:v>
              </c:pt>
              <c:pt idx="87">
                <c:v>-0.69852571034506028</c:v>
              </c:pt>
              <c:pt idx="88">
                <c:v>-0.68973933185697534</c:v>
              </c:pt>
              <c:pt idx="89">
                <c:v>-0.68100588196621492</c:v>
              </c:pt>
              <c:pt idx="90">
                <c:v>-0.67232406855773352</c:v>
              </c:pt>
              <c:pt idx="91">
                <c:v>-0.66369263782843213</c:v>
              </c:pt>
              <c:pt idx="92">
                <c:v>-0.65511037265375494</c:v>
              </c:pt>
              <c:pt idx="93">
                <c:v>-0.64657609103893321</c:v>
              </c:pt>
              <c:pt idx="94">
                <c:v>-0.63808864464960147</c:v>
              </c:pt>
              <c:pt idx="95">
                <c:v>-0.62964691741688472</c:v>
              </c:pt>
              <c:pt idx="96">
                <c:v>-0.6212498242124137</c:v>
              </c:pt>
              <c:pt idx="97">
                <c:v>-0.61289630958902674</c:v>
              </c:pt>
              <c:pt idx="98">
                <c:v>-0.60458534658323715</c:v>
              </c:pt>
              <c:pt idx="99">
                <c:v>-0.59631593557579743</c:v>
              </c:pt>
              <c:pt idx="100">
                <c:v>-0.58808710320694901</c:v>
              </c:pt>
              <c:pt idx="101">
                <c:v>-0.57989790134318064</c:v>
              </c:pt>
              <c:pt idx="102">
                <c:v>-0.57174740609252528</c:v>
              </c:pt>
              <c:pt idx="103">
                <c:v>-0.5636347168656255</c:v>
              </c:pt>
              <c:pt idx="104">
                <c:v>-0.5555589554799828</c:v>
              </c:pt>
              <c:pt idx="105">
                <c:v>-0.54751926530496409</c:v>
              </c:pt>
              <c:pt idx="106">
                <c:v>-0.53951481044531069</c:v>
              </c:pt>
              <c:pt idx="107">
                <c:v>-0.53154477496102159</c:v>
              </c:pt>
              <c:pt idx="108">
                <c:v>-0.52360836212163497</c:v>
              </c:pt>
              <c:pt idx="109">
                <c:v>-0.51570479369303845</c:v>
              </c:pt>
              <c:pt idx="110">
                <c:v>-0.50783330925506964</c:v>
              </c:pt>
              <c:pt idx="111">
                <c:v>-0.49999316554826556</c:v>
              </c:pt>
              <c:pt idx="112">
                <c:v>-0.49218363584822306</c:v>
              </c:pt>
              <c:pt idx="113">
                <c:v>-0.48440400936612621</c:v>
              </c:pt>
              <c:pt idx="114">
                <c:v>-0.47665359067408064</c:v>
              </c:pt>
              <c:pt idx="115">
                <c:v>-0.46893169915397531</c:v>
              </c:pt>
              <c:pt idx="116">
                <c:v>-0.46123766846867198</c:v>
              </c:pt>
              <c:pt idx="117">
                <c:v>-0.45357084605438364</c:v>
              </c:pt>
              <c:pt idx="118">
                <c:v>-0.44593059263317869</c:v>
              </c:pt>
              <c:pt idx="119">
                <c:v>-0.43831628174460124</c:v>
              </c:pt>
              <c:pt idx="120">
                <c:v>-0.43072729929545767</c:v>
              </c:pt>
              <c:pt idx="121">
                <c:v>-0.42316304312687247</c:v>
              </c:pt>
              <c:pt idx="122">
                <c:v>-0.41562292259776851</c:v>
              </c:pt>
              <c:pt idx="123">
                <c:v>-0.40810635818396718</c:v>
              </c:pt>
              <c:pt idx="124">
                <c:v>-0.40061278109215659</c:v>
              </c:pt>
              <c:pt idx="125">
                <c:v>-0.39314163288800752</c:v>
              </c:pt>
              <c:pt idx="126">
                <c:v>-0.38569236513776445</c:v>
              </c:pt>
              <c:pt idx="127">
                <c:v>-0.37826443906266422</c:v>
              </c:pt>
              <c:pt idx="128">
                <c:v>-0.37085732520558212</c:v>
              </c:pt>
              <c:pt idx="129">
                <c:v>-0.36347050310932055</c:v>
              </c:pt>
              <c:pt idx="130">
                <c:v>-0.35610346100600243</c:v>
              </c:pt>
              <c:pt idx="131">
                <c:v>-0.34875569551704472</c:v>
              </c:pt>
              <c:pt idx="132">
                <c:v>-0.34142671136322317</c:v>
              </c:pt>
              <c:pt idx="133">
                <c:v>-0.33411602108435856</c:v>
              </c:pt>
              <c:pt idx="134">
                <c:v>-0.32682314476818275</c:v>
              </c:pt>
              <c:pt idx="135">
                <c:v>-0.31954760978795871</c:v>
              </c:pt>
              <c:pt idx="136">
                <c:v>-0.31228895054845646</c:v>
              </c:pt>
              <c:pt idx="137">
                <c:v>-0.30504670823989766</c:v>
              </c:pt>
              <c:pt idx="138">
                <c:v>-0.29782043059950919</c:v>
              </c:pt>
              <c:pt idx="139">
                <c:v>-0.29060967168033447</c:v>
              </c:pt>
              <c:pt idx="140">
                <c:v>-0.28341399162697434</c:v>
              </c:pt>
              <c:pt idx="141">
                <c:v>-0.27623295645793944</c:v>
              </c:pt>
              <c:pt idx="142">
                <c:v>-0.26906613785431421</c:v>
              </c:pt>
              <c:pt idx="143">
                <c:v>-0.26191311295444308</c:v>
              </c:pt>
              <c:pt idx="144">
                <c:v>-0.2547734641543658</c:v>
              </c:pt>
              <c:pt idx="145">
                <c:v>-0.24764677891373543</c:v>
              </c:pt>
              <c:pt idx="146">
                <c:v>-0.24053264956697124</c:v>
              </c:pt>
              <c:pt idx="147">
                <c:v>-0.23343067313940155</c:v>
              </c:pt>
              <c:pt idx="148">
                <c:v>-0.22634045116816909</c:v>
              </c:pt>
              <c:pt idx="149">
                <c:v>-0.21926158952767411</c:v>
              </c:pt>
              <c:pt idx="150">
                <c:v>-0.21219369825934625</c:v>
              </c:pt>
              <c:pt idx="151">
                <c:v>-0.20513639140553788</c:v>
              </c:pt>
              <c:pt idx="152">
                <c:v>-0.19808928684734647</c:v>
              </c:pt>
              <c:pt idx="153">
                <c:v>-0.1910520061461741</c:v>
              </c:pt>
              <c:pt idx="154">
                <c:v>-0.18402417438884663</c:v>
              </c:pt>
              <c:pt idx="155">
                <c:v>-0.17700542003611422</c:v>
              </c:pt>
              <c:pt idx="156">
                <c:v>-0.16999537477436924</c:v>
              </c:pt>
              <c:pt idx="157">
                <c:v>-0.16299367337041495</c:v>
              </c:pt>
              <c:pt idx="158">
                <c:v>-0.15599995352913304</c:v>
              </c:pt>
              <c:pt idx="159">
                <c:v>-0.14901385575389392</c:v>
              </c:pt>
              <c:pt idx="160">
                <c:v>-0.14203502320956859</c:v>
              </c:pt>
              <c:pt idx="161">
                <c:v>-0.1350631015879955</c:v>
              </c:pt>
              <c:pt idx="162">
                <c:v>-0.12809773897576973</c:v>
              </c:pt>
              <c:pt idx="163">
                <c:v>-0.12113858572421711</c:v>
              </c:pt>
              <c:pt idx="164">
                <c:v>-0.11418529432142839</c:v>
              </c:pt>
              <c:pt idx="165">
                <c:v>-0.10723751926622314</c:v>
              </c:pt>
              <c:pt idx="166">
                <c:v>-0.10029491694392605</c:v>
              </c:pt>
              <c:pt idx="167">
                <c:v>-9.3357145503831063E-2</c:v>
              </c:pt>
              <c:pt idx="168">
                <c:v>-8.6423864738242762E-2</c:v>
              </c:pt>
              <c:pt idx="169">
                <c:v>-7.9494735962975877E-2</c:v>
              </c:pt>
              <c:pt idx="170">
                <c:v>-7.2569421899206871E-2</c:v>
              </c:pt>
              <c:pt idx="171">
                <c:v>-6.5647586556563997E-2</c:v>
              </c:pt>
              <c:pt idx="172">
                <c:v>-5.872889511735397E-2</c:v>
              </c:pt>
              <c:pt idx="173">
                <c:v>-5.1813013821815454E-2</c:v>
              </c:pt>
              <c:pt idx="174">
                <c:v>-4.4899609854301158E-2</c:v>
              </c:pt>
              <c:pt idx="175">
                <c:v>-3.7988351230282213E-2</c:v>
              </c:pt>
              <c:pt idx="176">
                <c:v>-3.107890668407929E-2</c:v>
              </c:pt>
              <c:pt idx="177">
                <c:v>-2.4170945557216945E-2</c:v>
              </c:pt>
              <c:pt idx="178">
                <c:v>-1.7264137687307661E-2</c:v>
              </c:pt>
              <c:pt idx="179">
                <c:v>-1.0358153297364085E-2</c:v>
              </c:pt>
              <c:pt idx="180">
                <c:v>-3.4526628854475369E-3</c:v>
              </c:pt>
              <c:pt idx="181">
                <c:v>3.4526628854473977E-3</c:v>
              </c:pt>
              <c:pt idx="182">
                <c:v>1.0358153297364085E-2</c:v>
              </c:pt>
              <c:pt idx="183">
                <c:v>1.7264137687307661E-2</c:v>
              </c:pt>
              <c:pt idx="184">
                <c:v>2.4170945557217084E-2</c:v>
              </c:pt>
              <c:pt idx="185">
                <c:v>3.1078906684079151E-2</c:v>
              </c:pt>
              <c:pt idx="186">
                <c:v>3.7988351230282213E-2</c:v>
              </c:pt>
              <c:pt idx="187">
                <c:v>4.4899609854301158E-2</c:v>
              </c:pt>
              <c:pt idx="188">
                <c:v>5.1813013821815593E-2</c:v>
              </c:pt>
              <c:pt idx="189">
                <c:v>5.8728895117353831E-2</c:v>
              </c:pt>
              <c:pt idx="190">
                <c:v>6.5647586556563997E-2</c:v>
              </c:pt>
              <c:pt idx="191">
                <c:v>7.2569421899206871E-2</c:v>
              </c:pt>
              <c:pt idx="192">
                <c:v>7.9494735962976029E-2</c:v>
              </c:pt>
              <c:pt idx="193">
                <c:v>8.6423864738242623E-2</c:v>
              </c:pt>
              <c:pt idx="194">
                <c:v>9.3357145503831063E-2</c:v>
              </c:pt>
              <c:pt idx="195">
                <c:v>0.10029491694392605</c:v>
              </c:pt>
              <c:pt idx="196">
                <c:v>0.10723751926622331</c:v>
              </c:pt>
              <c:pt idx="197">
                <c:v>0.11418529432142825</c:v>
              </c:pt>
              <c:pt idx="198">
                <c:v>0.12113858572421711</c:v>
              </c:pt>
              <c:pt idx="199">
                <c:v>0.12809773897576973</c:v>
              </c:pt>
              <c:pt idx="200">
                <c:v>0.13506310158799564</c:v>
              </c:pt>
              <c:pt idx="201">
                <c:v>0.14203502320956843</c:v>
              </c:pt>
              <c:pt idx="202">
                <c:v>0.14901385575389392</c:v>
              </c:pt>
              <c:pt idx="203">
                <c:v>0.15599995352913304</c:v>
              </c:pt>
              <c:pt idx="204">
                <c:v>0.16299367337041509</c:v>
              </c:pt>
              <c:pt idx="205">
                <c:v>0.16999537477436907</c:v>
              </c:pt>
              <c:pt idx="206">
                <c:v>0.17700542003611422</c:v>
              </c:pt>
              <c:pt idx="207">
                <c:v>0.18402417438884663</c:v>
              </c:pt>
              <c:pt idx="208">
                <c:v>0.19105200614617426</c:v>
              </c:pt>
              <c:pt idx="209">
                <c:v>0.19808928684734636</c:v>
              </c:pt>
              <c:pt idx="210">
                <c:v>0.20513639140553788</c:v>
              </c:pt>
              <c:pt idx="211">
                <c:v>0.21219369825934625</c:v>
              </c:pt>
              <c:pt idx="212">
                <c:v>0.21926158952767422</c:v>
              </c:pt>
              <c:pt idx="213">
                <c:v>0.22634045116816895</c:v>
              </c:pt>
              <c:pt idx="214">
                <c:v>0.23343067313940155</c:v>
              </c:pt>
              <c:pt idx="215">
                <c:v>0.24053264956697124</c:v>
              </c:pt>
              <c:pt idx="216">
                <c:v>0.2476467789137356</c:v>
              </c:pt>
              <c:pt idx="217">
                <c:v>0.25477346415436569</c:v>
              </c:pt>
              <c:pt idx="218">
                <c:v>0.26191311295444308</c:v>
              </c:pt>
              <c:pt idx="219">
                <c:v>0.26906613785431421</c:v>
              </c:pt>
              <c:pt idx="220">
                <c:v>0.2762329564579396</c:v>
              </c:pt>
              <c:pt idx="221">
                <c:v>0.28341399162697428</c:v>
              </c:pt>
              <c:pt idx="222">
                <c:v>0.29060967168033447</c:v>
              </c:pt>
              <c:pt idx="223">
                <c:v>0.29782043059950919</c:v>
              </c:pt>
              <c:pt idx="224">
                <c:v>0.30504670823989782</c:v>
              </c:pt>
              <c:pt idx="225">
                <c:v>0.3122889505484564</c:v>
              </c:pt>
              <c:pt idx="226">
                <c:v>0.31954760978795871</c:v>
              </c:pt>
              <c:pt idx="227">
                <c:v>0.32682314476818275</c:v>
              </c:pt>
              <c:pt idx="228">
                <c:v>0.33411602108435873</c:v>
              </c:pt>
              <c:pt idx="229">
                <c:v>0.34142671136322306</c:v>
              </c:pt>
              <c:pt idx="230">
                <c:v>0.34875569551704472</c:v>
              </c:pt>
              <c:pt idx="231">
                <c:v>0.35610346100600243</c:v>
              </c:pt>
              <c:pt idx="232">
                <c:v>0.36347050310932066</c:v>
              </c:pt>
              <c:pt idx="233">
                <c:v>0.37085732520558196</c:v>
              </c:pt>
              <c:pt idx="234">
                <c:v>0.37826443906266422</c:v>
              </c:pt>
              <c:pt idx="235">
                <c:v>0.38569236513776445</c:v>
              </c:pt>
              <c:pt idx="236">
                <c:v>0.39314163288800763</c:v>
              </c:pt>
              <c:pt idx="237">
                <c:v>0.40061278109215637</c:v>
              </c:pt>
              <c:pt idx="238">
                <c:v>0.40810635818396718</c:v>
              </c:pt>
              <c:pt idx="239">
                <c:v>0.41562292259776851</c:v>
              </c:pt>
              <c:pt idx="240">
                <c:v>0.42316304312687253</c:v>
              </c:pt>
              <c:pt idx="241">
                <c:v>0.4307272992954575</c:v>
              </c:pt>
              <c:pt idx="242">
                <c:v>0.43831628174460124</c:v>
              </c:pt>
              <c:pt idx="243">
                <c:v>0.44593059263317869</c:v>
              </c:pt>
              <c:pt idx="244">
                <c:v>0.4535708460543838</c:v>
              </c:pt>
              <c:pt idx="245">
                <c:v>0.46123766846867187</c:v>
              </c:pt>
              <c:pt idx="246">
                <c:v>0.46893169915397531</c:v>
              </c:pt>
              <c:pt idx="247">
                <c:v>0.47665359067408064</c:v>
              </c:pt>
              <c:pt idx="248">
                <c:v>0.48440400936612632</c:v>
              </c:pt>
              <c:pt idx="249">
                <c:v>0.49218363584822294</c:v>
              </c:pt>
              <c:pt idx="250">
                <c:v>0.49999316554826556</c:v>
              </c:pt>
              <c:pt idx="251">
                <c:v>0.50783330925506964</c:v>
              </c:pt>
              <c:pt idx="252">
                <c:v>0.51570479369303868</c:v>
              </c:pt>
              <c:pt idx="253">
                <c:v>0.52360836212163486</c:v>
              </c:pt>
              <c:pt idx="254">
                <c:v>0.53154477496102159</c:v>
              </c:pt>
              <c:pt idx="255">
                <c:v>0.53951481044531069</c:v>
              </c:pt>
              <c:pt idx="256">
                <c:v>0.54751926530496442</c:v>
              </c:pt>
              <c:pt idx="257">
                <c:v>0.55555895547998246</c:v>
              </c:pt>
              <c:pt idx="258">
                <c:v>0.5636347168656255</c:v>
              </c:pt>
              <c:pt idx="259">
                <c:v>0.57174740609252528</c:v>
              </c:pt>
              <c:pt idx="260">
                <c:v>0.57989790134318087</c:v>
              </c:pt>
              <c:pt idx="261">
                <c:v>0.58808710320694912</c:v>
              </c:pt>
              <c:pt idx="262">
                <c:v>0.59631593557579743</c:v>
              </c:pt>
              <c:pt idx="263">
                <c:v>0.60458534658323715</c:v>
              </c:pt>
              <c:pt idx="264">
                <c:v>0.61289630958902674</c:v>
              </c:pt>
              <c:pt idx="265">
                <c:v>0.62124982421241337</c:v>
              </c:pt>
              <c:pt idx="266">
                <c:v>0.62964691741688472</c:v>
              </c:pt>
              <c:pt idx="267">
                <c:v>0.63808864464960147</c:v>
              </c:pt>
              <c:pt idx="268">
                <c:v>0.64657609103893354</c:v>
              </c:pt>
              <c:pt idx="269">
                <c:v>0.65511037265375527</c:v>
              </c:pt>
              <c:pt idx="270">
                <c:v>0.66369263782843213</c:v>
              </c:pt>
              <c:pt idx="271">
                <c:v>0.67232406855773352</c:v>
              </c:pt>
              <c:pt idx="272">
                <c:v>0.68100588196621514</c:v>
              </c:pt>
              <c:pt idx="273">
                <c:v>0.68973933185697534</c:v>
              </c:pt>
              <c:pt idx="274">
                <c:v>0.69852571034506028</c:v>
              </c:pt>
              <c:pt idx="275">
                <c:v>0.70736634958121491</c:v>
              </c:pt>
              <c:pt idx="276">
                <c:v>0.71626262357212478</c:v>
              </c:pt>
              <c:pt idx="277">
                <c:v>0.72521595010378581</c:v>
              </c:pt>
              <c:pt idx="278">
                <c:v>0.73422779277518924</c:v>
              </c:pt>
              <c:pt idx="279">
                <c:v>0.74329966315008378</c:v>
              </c:pt>
              <c:pt idx="280">
                <c:v>0.75243312303524013</c:v>
              </c:pt>
              <c:pt idx="281">
                <c:v>0.76162978689434568</c:v>
              </c:pt>
              <c:pt idx="282">
                <c:v>0.77089132440743102</c:v>
              </c:pt>
              <c:pt idx="283">
                <c:v>0.78021946318660063</c:v>
              </c:pt>
              <c:pt idx="284">
                <c:v>0.78961599165977425</c:v>
              </c:pt>
              <c:pt idx="285">
                <c:v>0.79908276213517815</c:v>
              </c:pt>
              <c:pt idx="286">
                <c:v>0.80862169406049034</c:v>
              </c:pt>
              <c:pt idx="287">
                <c:v>0.81823477749177675</c:v>
              </c:pt>
              <c:pt idx="288">
                <c:v>0.82792407678880908</c:v>
              </c:pt>
              <c:pt idx="289">
                <c:v>0.8376917345548196</c:v>
              </c:pt>
              <c:pt idx="290">
                <c:v>0.84753997584057172</c:v>
              </c:pt>
              <c:pt idx="291">
                <c:v>0.85747111263442288</c:v>
              </c:pt>
              <c:pt idx="292">
                <c:v>0.86748754866227051</c:v>
              </c:pt>
              <c:pt idx="293">
                <c:v>0.87759178452356446</c:v>
              </c:pt>
              <c:pt idx="294">
                <c:v>0.88778642319223622</c:v>
              </c:pt>
              <c:pt idx="295">
                <c:v>0.89807417591432948</c:v>
              </c:pt>
              <c:pt idx="296">
                <c:v>0.90845786853738464</c:v>
              </c:pt>
              <c:pt idx="297">
                <c:v>0.91894044831035349</c:v>
              </c:pt>
              <c:pt idx="298">
                <c:v>0.92952499119689336</c:v>
              </c:pt>
              <c:pt idx="299">
                <c:v>0.94021470974960164</c:v>
              </c:pt>
              <c:pt idx="300">
                <c:v>0.95101296159794069</c:v>
              </c:pt>
              <c:pt idx="301">
                <c:v>0.96192325860850747</c:v>
              </c:pt>
              <c:pt idx="302">
                <c:v>0.97294927678299437</c:v>
              </c:pt>
              <c:pt idx="303">
                <c:v>0.98409486696676407</c:v>
              </c:pt>
              <c:pt idx="304">
                <c:v>0.99536406644940378</c:v>
              </c:pt>
              <c:pt idx="305">
                <c:v>1.0067611115486119</c:v>
              </c:pt>
              <c:pt idx="306">
                <c:v>1.0182904512796522</c:v>
              </c:pt>
              <c:pt idx="307">
                <c:v>1.0299567622253687</c:v>
              </c:pt>
              <c:pt idx="308">
                <c:v>1.0417649647363962</c:v>
              </c:pt>
              <c:pt idx="309">
                <c:v>1.0537202406076733</c:v>
              </c:pt>
              <c:pt idx="310">
                <c:v>1.0658280523966537</c:v>
              </c:pt>
              <c:pt idx="311">
                <c:v>1.078094164570701</c:v>
              </c:pt>
              <c:pt idx="312">
                <c:v>1.0905246666966575</c:v>
              </c:pt>
              <c:pt idx="313">
                <c:v>1.103125998915242</c:v>
              </c:pt>
              <c:pt idx="314">
                <c:v>1.1159049799773455</c:v>
              </c:pt>
              <c:pt idx="315">
                <c:v>1.1288688381594625</c:v>
              </c:pt>
              <c:pt idx="316">
                <c:v>1.14202524542245</c:v>
              </c:pt>
              <c:pt idx="317">
                <c:v>1.1553823552329276</c:v>
              </c:pt>
              <c:pt idx="318">
                <c:v>1.168948844531482</c:v>
              </c:pt>
              <c:pt idx="319">
                <c:v>1.1827339604084903</c:v>
              </c:pt>
              <c:pt idx="320">
                <c:v>1.1967475721392284</c:v>
              </c:pt>
              <c:pt idx="321">
                <c:v>1.2110002293380573</c:v>
              </c:pt>
              <c:pt idx="322">
                <c:v>1.2255032271206501</c:v>
              </c:pt>
              <c:pt idx="323">
                <c:v>1.2402686793182192</c:v>
              </c:pt>
              <c:pt idx="324">
                <c:v>1.2553096009744404</c:v>
              </c:pt>
              <c:pt idx="325">
                <c:v>1.2706400015817674</c:v>
              </c:pt>
              <c:pt idx="326">
                <c:v>1.286274990788737</c:v>
              </c:pt>
              <c:pt idx="327">
                <c:v>1.3022308986457944</c:v>
              </c:pt>
              <c:pt idx="328">
                <c:v>1.3185254128699953</c:v>
              </c:pt>
              <c:pt idx="329">
                <c:v>1.3351777361189361</c:v>
              </c:pt>
              <c:pt idx="330">
                <c:v>1.3522087668981264</c:v>
              </c:pt>
              <c:pt idx="331">
                <c:v>1.3696413085186654</c:v>
              </c:pt>
              <c:pt idx="332">
                <c:v>1.3875003115198243</c:v>
              </c:pt>
              <c:pt idx="333">
                <c:v>1.4058131562357745</c:v>
              </c:pt>
              <c:pt idx="334">
                <c:v>1.4246099838006083</c:v>
              </c:pt>
              <c:pt idx="335">
                <c:v>1.4439240859642075</c:v>
              </c:pt>
              <c:pt idx="336">
                <c:v>1.4637923667890222</c:v>
              </c:pt>
              <c:pt idx="337">
                <c:v>1.484255892830435</c:v>
              </c:pt>
              <c:pt idx="338">
                <c:v>1.5053605530744096</c:v>
              </c:pt>
              <c:pt idx="339">
                <c:v>1.5271578561464696</c:v>
              </c:pt>
              <c:pt idx="340">
                <c:v>1.5497059007365894</c:v>
              </c:pt>
              <c:pt idx="341">
                <c:v>1.5730705667117022</c:v>
              </c:pt>
              <c:pt idx="342">
                <c:v>1.597326990355872</c:v>
              </c:pt>
              <c:pt idx="343">
                <c:v>1.6225614096151653</c:v>
              </c:pt>
              <c:pt idx="344">
                <c:v>1.6488734972429597</c:v>
              </c:pt>
              <c:pt idx="345">
                <c:v>1.6763793462174896</c:v>
              </c:pt>
              <c:pt idx="346">
                <c:v>1.7052153405409172</c:v>
              </c:pt>
              <c:pt idx="347">
                <c:v>1.7355432483228757</c:v>
              </c:pt>
              <c:pt idx="348">
                <c:v>1.767557034445665</c:v>
              </c:pt>
              <c:pt idx="349">
                <c:v>1.8014921444765459</c:v>
              </c:pt>
              <c:pt idx="350">
                <c:v>1.8376384268780581</c:v>
              </c:pt>
              <c:pt idx="351">
                <c:v>1.8763585618945948</c:v>
              </c:pt>
              <c:pt idx="352">
                <c:v>1.9181150958940412</c:v>
              </c:pt>
              <c:pt idx="353">
                <c:v>1.9635114370458404</c:v>
              </c:pt>
              <c:pt idx="354">
                <c:v>2.0133565325132174</c:v>
              </c:pt>
              <c:pt idx="355">
                <c:v>2.0687719359569146</c:v>
              </c:pt>
              <c:pt idx="356">
                <c:v>2.1313799749848399</c:v>
              </c:pt>
              <c:pt idx="357">
                <c:v>2.2036607795503138</c:v>
              </c:pt>
              <c:pt idx="358">
                <c:v>2.2897025155915474</c:v>
              </c:pt>
              <c:pt idx="359">
                <c:v>2.3970221251266186</c:v>
              </c:pt>
              <c:pt idx="360">
                <c:v>2.5420866957347319</c:v>
              </c:pt>
              <c:pt idx="361">
                <c:v>2.7756208502803443</c:v>
              </c:pt>
            </c:numLit>
          </c:yVal>
          <c:smooth val="0"/>
          <c:extLst>
            <c:ext xmlns:c16="http://schemas.microsoft.com/office/drawing/2014/chart" uri="{C3380CC4-5D6E-409C-BE32-E72D297353CC}">
              <c16:uniqueId val="{00000001-2161-4FF8-8BD7-2C7174177389}"/>
            </c:ext>
          </c:extLst>
        </c:ser>
        <c:dLbls>
          <c:showLegendKey val="0"/>
          <c:showVal val="0"/>
          <c:showCatName val="0"/>
          <c:showSerName val="0"/>
          <c:showPercent val="0"/>
          <c:showBubbleSize val="0"/>
        </c:dLbls>
        <c:axId val="599049791"/>
        <c:axId val="599051039"/>
      </c:scatterChart>
      <c:valAx>
        <c:axId val="599049791"/>
        <c:scaling>
          <c:orientation val="minMax"/>
        </c:scaling>
        <c:delete val="0"/>
        <c:axPos val="b"/>
        <c:title>
          <c:tx>
            <c:rich>
              <a:bodyPr/>
              <a:lstStyle/>
              <a:p>
                <a:pPr>
                  <a:defRPr/>
                </a:pPr>
                <a:r>
                  <a:rPr lang="en-US"/>
                  <a:t>N</a:t>
                </a:r>
                <a:r>
                  <a:rPr lang="en-US" sz="900"/>
                  <a:t>ormality test (A-D*):  P &lt; 0.001</a:t>
                </a:r>
              </a:p>
            </c:rich>
          </c:tx>
          <c:overlay val="0"/>
        </c:title>
        <c:numFmt formatCode="General" sourceLinked="1"/>
        <c:majorTickMark val="out"/>
        <c:minorTickMark val="none"/>
        <c:tickLblPos val="low"/>
        <c:crossAx val="599051039"/>
        <c:crosses val="autoZero"/>
        <c:crossBetween val="midCat"/>
        <c:majorUnit val="1"/>
      </c:valAx>
      <c:valAx>
        <c:axId val="599051039"/>
        <c:scaling>
          <c:orientation val="minMax"/>
        </c:scaling>
        <c:delete val="0"/>
        <c:axPos val="l"/>
        <c:numFmt formatCode="General" sourceLinked="1"/>
        <c:majorTickMark val="out"/>
        <c:minorTickMark val="none"/>
        <c:tickLblPos val="nextTo"/>
        <c:crossAx val="599049791"/>
        <c:crossesAt val="-4"/>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'Model 1'!$AA$3</c:f>
          <c:strCache>
            <c:ptCount val="1"/>
            <c:pt idx="0">
              <c:v>Actual and Predicted -vs- Observation #
Model 1 for GallonsPer100Miles    (1 variable, n=392)</c:v>
            </c:pt>
          </c:strCache>
        </c:strRef>
      </c:tx>
      <c:overlay val="0"/>
      <c:txPr>
        <a:bodyPr/>
        <a:lstStyle/>
        <a:p>
          <a:pPr>
            <a:defRPr sz="1000">
              <a:latin typeface="Calibri"/>
              <a:ea typeface="Calibri"/>
              <a:cs typeface="Calibri"/>
            </a:defRPr>
          </a:pPr>
          <a:endParaRPr lang="fi-FI"/>
        </a:p>
      </c:txPr>
    </c:title>
    <c:autoTitleDeleted val="0"/>
    <c:plotArea>
      <c:layout/>
      <c:scatterChart>
        <c:scatterStyle val="lineMarker"/>
        <c:varyColors val="0"/>
        <c:ser>
          <c:idx val="0"/>
          <c:order val="0"/>
          <c:tx>
            <c:v>Actual</c:v>
          </c:tx>
          <c:spPr>
            <a:ln w="25400">
              <a:noFill/>
            </a:ln>
          </c:spPr>
          <c:marker>
            <c:symbol val="diamond"/>
            <c:size val="4"/>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39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numLit>
          </c:xVal>
          <c:yVal>
            <c:numLit>
              <c:formatCode>General</c:formatCode>
              <c:ptCount val="392"/>
              <c:pt idx="0">
                <c:v>5.5555555555555554</c:v>
              </c:pt>
              <c:pt idx="1">
                <c:v>6.666666666666667</c:v>
              </c:pt>
              <c:pt idx="2">
                <c:v>5.5555555555555554</c:v>
              </c:pt>
              <c:pt idx="3">
                <c:v>6.25</c:v>
              </c:pt>
              <c:pt idx="4">
                <c:v>5.882352941176471</c:v>
              </c:pt>
              <c:pt idx="5">
                <c:v>6.666666666666667</c:v>
              </c:pt>
              <c:pt idx="6">
                <c:v>7.1428571428571432</c:v>
              </c:pt>
              <c:pt idx="7">
                <c:v>7.1428571428571432</c:v>
              </c:pt>
              <c:pt idx="8">
                <c:v>7.1428571428571432</c:v>
              </c:pt>
              <c:pt idx="9">
                <c:v>6.666666666666667</c:v>
              </c:pt>
              <c:pt idx="10">
                <c:v>6.666666666666667</c:v>
              </c:pt>
              <c:pt idx="11">
                <c:v>7.1428571428571432</c:v>
              </c:pt>
              <c:pt idx="12">
                <c:v>6.666666666666667</c:v>
              </c:pt>
              <c:pt idx="13">
                <c:v>7.1428571428571432</c:v>
              </c:pt>
              <c:pt idx="14">
                <c:v>4.166666666666667</c:v>
              </c:pt>
              <c:pt idx="15">
                <c:v>4.5454545454545459</c:v>
              </c:pt>
              <c:pt idx="16">
                <c:v>5.5555555555555554</c:v>
              </c:pt>
              <c:pt idx="17">
                <c:v>4.7619047619047619</c:v>
              </c:pt>
              <c:pt idx="18">
                <c:v>3.7037037037037037</c:v>
              </c:pt>
              <c:pt idx="19">
                <c:v>3.8461538461538463</c:v>
              </c:pt>
              <c:pt idx="20">
                <c:v>4</c:v>
              </c:pt>
              <c:pt idx="21">
                <c:v>4.166666666666667</c:v>
              </c:pt>
              <c:pt idx="22">
                <c:v>4</c:v>
              </c:pt>
              <c:pt idx="23">
                <c:v>3.8461538461538463</c:v>
              </c:pt>
              <c:pt idx="24">
                <c:v>4.7619047619047619</c:v>
              </c:pt>
              <c:pt idx="25">
                <c:v>10</c:v>
              </c:pt>
              <c:pt idx="26">
                <c:v>10</c:v>
              </c:pt>
              <c:pt idx="27">
                <c:v>9.0909090909090917</c:v>
              </c:pt>
              <c:pt idx="28">
                <c:v>11.111111111111111</c:v>
              </c:pt>
              <c:pt idx="29">
                <c:v>3.7037037037037037</c:v>
              </c:pt>
              <c:pt idx="30">
                <c:v>3.5714285714285716</c:v>
              </c:pt>
              <c:pt idx="31">
                <c:v>4</c:v>
              </c:pt>
              <c:pt idx="32">
                <c:v>5.2631578947368425</c:v>
              </c:pt>
              <c:pt idx="33">
                <c:v>6.25</c:v>
              </c:pt>
              <c:pt idx="34">
                <c:v>5.882352941176471</c:v>
              </c:pt>
              <c:pt idx="35">
                <c:v>5.2631578947368425</c:v>
              </c:pt>
              <c:pt idx="36">
                <c:v>5.5555555555555554</c:v>
              </c:pt>
              <c:pt idx="37">
                <c:v>7.1428571428571432</c:v>
              </c:pt>
              <c:pt idx="38">
                <c:v>7.1428571428571432</c:v>
              </c:pt>
              <c:pt idx="39">
                <c:v>7.1428571428571432</c:v>
              </c:pt>
              <c:pt idx="40">
                <c:v>7.1428571428571432</c:v>
              </c:pt>
              <c:pt idx="41">
                <c:v>8.3333333333333339</c:v>
              </c:pt>
              <c:pt idx="42">
                <c:v>7.6923076923076925</c:v>
              </c:pt>
              <c:pt idx="43">
                <c:v>7.6923076923076925</c:v>
              </c:pt>
              <c:pt idx="44">
                <c:v>5.5555555555555554</c:v>
              </c:pt>
              <c:pt idx="45">
                <c:v>4.5454545454545459</c:v>
              </c:pt>
              <c:pt idx="46">
                <c:v>5.2631578947368425</c:v>
              </c:pt>
              <c:pt idx="47">
                <c:v>5.5555555555555554</c:v>
              </c:pt>
              <c:pt idx="48">
                <c:v>4.3478260869565215</c:v>
              </c:pt>
              <c:pt idx="49">
                <c:v>3.5714285714285716</c:v>
              </c:pt>
              <c:pt idx="50">
                <c:v>3.3333333333333335</c:v>
              </c:pt>
              <c:pt idx="51">
                <c:v>3.3333333333333335</c:v>
              </c:pt>
              <c:pt idx="52">
                <c:v>3.225806451612903</c:v>
              </c:pt>
              <c:pt idx="53">
                <c:v>2.8571428571428572</c:v>
              </c:pt>
              <c:pt idx="54">
                <c:v>3.7037037037037037</c:v>
              </c:pt>
              <c:pt idx="55">
                <c:v>3.8461538461538463</c:v>
              </c:pt>
              <c:pt idx="56">
                <c:v>4.166666666666667</c:v>
              </c:pt>
              <c:pt idx="57">
                <c:v>4</c:v>
              </c:pt>
              <c:pt idx="58">
                <c:v>4.3478260869565215</c:v>
              </c:pt>
              <c:pt idx="59">
                <c:v>5</c:v>
              </c:pt>
              <c:pt idx="60">
                <c:v>4.7619047619047619</c:v>
              </c:pt>
              <c:pt idx="61">
                <c:v>7.6923076923076925</c:v>
              </c:pt>
              <c:pt idx="62">
                <c:v>7.1428571428571432</c:v>
              </c:pt>
              <c:pt idx="63">
                <c:v>6.666666666666667</c:v>
              </c:pt>
              <c:pt idx="64">
                <c:v>7.1428571428571432</c:v>
              </c:pt>
              <c:pt idx="65">
                <c:v>5.882352941176471</c:v>
              </c:pt>
              <c:pt idx="66">
                <c:v>9.0909090909090917</c:v>
              </c:pt>
              <c:pt idx="67">
                <c:v>7.6923076923076925</c:v>
              </c:pt>
              <c:pt idx="68">
                <c:v>8.3333333333333339</c:v>
              </c:pt>
              <c:pt idx="69">
                <c:v>7.6923076923076925</c:v>
              </c:pt>
              <c:pt idx="70">
                <c:v>5.2631578947368425</c:v>
              </c:pt>
              <c:pt idx="71">
                <c:v>6.666666666666667</c:v>
              </c:pt>
              <c:pt idx="72">
                <c:v>7.6923076923076925</c:v>
              </c:pt>
              <c:pt idx="73">
                <c:v>7.6923076923076925</c:v>
              </c:pt>
              <c:pt idx="74">
                <c:v>7.1428571428571432</c:v>
              </c:pt>
              <c:pt idx="75">
                <c:v>5.5555555555555554</c:v>
              </c:pt>
              <c:pt idx="76">
                <c:v>4.5454545454545459</c:v>
              </c:pt>
              <c:pt idx="77">
                <c:v>4.7619047619047619</c:v>
              </c:pt>
              <c:pt idx="78">
                <c:v>3.8461538461538463</c:v>
              </c:pt>
              <c:pt idx="79">
                <c:v>4.5454545454545459</c:v>
              </c:pt>
              <c:pt idx="80">
                <c:v>3.5714285714285716</c:v>
              </c:pt>
              <c:pt idx="81">
                <c:v>4.3478260869565215</c:v>
              </c:pt>
              <c:pt idx="82">
                <c:v>3.5714285714285716</c:v>
              </c:pt>
              <c:pt idx="83">
                <c:v>3.7037037037037037</c:v>
              </c:pt>
              <c:pt idx="84">
                <c:v>7.6923076923076925</c:v>
              </c:pt>
              <c:pt idx="85">
                <c:v>7.1428571428571432</c:v>
              </c:pt>
              <c:pt idx="86">
                <c:v>7.6923076923076925</c:v>
              </c:pt>
              <c:pt idx="87">
                <c:v>7.1428571428571432</c:v>
              </c:pt>
              <c:pt idx="88">
                <c:v>6.666666666666667</c:v>
              </c:pt>
              <c:pt idx="89">
                <c:v>8.3333333333333339</c:v>
              </c:pt>
              <c:pt idx="90">
                <c:v>7.6923076923076925</c:v>
              </c:pt>
              <c:pt idx="91">
                <c:v>7.6923076923076925</c:v>
              </c:pt>
              <c:pt idx="92">
                <c:v>7.1428571428571432</c:v>
              </c:pt>
              <c:pt idx="93">
                <c:v>7.6923076923076925</c:v>
              </c:pt>
              <c:pt idx="94">
                <c:v>8.3333333333333339</c:v>
              </c:pt>
              <c:pt idx="95">
                <c:v>7.6923076923076925</c:v>
              </c:pt>
              <c:pt idx="96">
                <c:v>5.5555555555555554</c:v>
              </c:pt>
              <c:pt idx="97">
                <c:v>6.25</c:v>
              </c:pt>
              <c:pt idx="98">
                <c:v>5.5555555555555554</c:v>
              </c:pt>
              <c:pt idx="99">
                <c:v>5.5555555555555554</c:v>
              </c:pt>
              <c:pt idx="100">
                <c:v>4.3478260869565215</c:v>
              </c:pt>
              <c:pt idx="101">
                <c:v>3.8461538461538463</c:v>
              </c:pt>
              <c:pt idx="102">
                <c:v>9.0909090909090917</c:v>
              </c:pt>
              <c:pt idx="103">
                <c:v>8.3333333333333339</c:v>
              </c:pt>
              <c:pt idx="104">
                <c:v>7.6923076923076925</c:v>
              </c:pt>
              <c:pt idx="105">
                <c:v>8.3333333333333339</c:v>
              </c:pt>
              <c:pt idx="106">
                <c:v>5.5555555555555554</c:v>
              </c:pt>
              <c:pt idx="107">
                <c:v>5</c:v>
              </c:pt>
              <c:pt idx="108">
                <c:v>4.7619047619047619</c:v>
              </c:pt>
              <c:pt idx="109">
                <c:v>4.5454545454545459</c:v>
              </c:pt>
              <c:pt idx="110">
                <c:v>5.5555555555555554</c:v>
              </c:pt>
              <c:pt idx="111">
                <c:v>5.2631578947368425</c:v>
              </c:pt>
              <c:pt idx="112">
                <c:v>4.7619047619047619</c:v>
              </c:pt>
              <c:pt idx="113">
                <c:v>3.8461538461538463</c:v>
              </c:pt>
              <c:pt idx="114">
                <c:v>6.666666666666667</c:v>
              </c:pt>
              <c:pt idx="115">
                <c:v>6.25</c:v>
              </c:pt>
              <c:pt idx="116">
                <c:v>3.4482758620689653</c:v>
              </c:pt>
              <c:pt idx="117">
                <c:v>4.166666666666667</c:v>
              </c:pt>
              <c:pt idx="118">
                <c:v>5</c:v>
              </c:pt>
              <c:pt idx="119">
                <c:v>5.2631578947368425</c:v>
              </c:pt>
              <c:pt idx="120">
                <c:v>6.666666666666667</c:v>
              </c:pt>
              <c:pt idx="121">
                <c:v>4.166666666666667</c:v>
              </c:pt>
              <c:pt idx="122">
                <c:v>5</c:v>
              </c:pt>
              <c:pt idx="123">
                <c:v>9.0909090909090917</c:v>
              </c:pt>
              <c:pt idx="124">
                <c:v>5</c:v>
              </c:pt>
              <c:pt idx="125">
                <c:v>5.2631578947368425</c:v>
              </c:pt>
              <c:pt idx="126">
                <c:v>6.666666666666667</c:v>
              </c:pt>
              <c:pt idx="127">
                <c:v>3.225806451612903</c:v>
              </c:pt>
              <c:pt idx="128">
                <c:v>3.8461538461538463</c:v>
              </c:pt>
              <c:pt idx="129">
                <c:v>3.125</c:v>
              </c:pt>
              <c:pt idx="130">
                <c:v>4</c:v>
              </c:pt>
              <c:pt idx="131">
                <c:v>6.25</c:v>
              </c:pt>
              <c:pt idx="132">
                <c:v>6.25</c:v>
              </c:pt>
              <c:pt idx="133">
                <c:v>5.5555555555555554</c:v>
              </c:pt>
              <c:pt idx="134">
                <c:v>6.25</c:v>
              </c:pt>
              <c:pt idx="135">
                <c:v>7.6923076923076925</c:v>
              </c:pt>
              <c:pt idx="136">
                <c:v>7.1428571428571432</c:v>
              </c:pt>
              <c:pt idx="137">
                <c:v>7.1428571428571432</c:v>
              </c:pt>
              <c:pt idx="138">
                <c:v>7.1428571428571432</c:v>
              </c:pt>
              <c:pt idx="139">
                <c:v>3.4482758620689653</c:v>
              </c:pt>
              <c:pt idx="140">
                <c:v>3.8461538461538463</c:v>
              </c:pt>
              <c:pt idx="141">
                <c:v>3.8461538461538463</c:v>
              </c:pt>
              <c:pt idx="142">
                <c:v>3.225806451612903</c:v>
              </c:pt>
              <c:pt idx="143">
                <c:v>3.125</c:v>
              </c:pt>
              <c:pt idx="144">
                <c:v>3.5714285714285716</c:v>
              </c:pt>
              <c:pt idx="145">
                <c:v>4.166666666666667</c:v>
              </c:pt>
              <c:pt idx="146">
                <c:v>3.8461538461538463</c:v>
              </c:pt>
              <c:pt idx="147">
                <c:v>4.166666666666667</c:v>
              </c:pt>
              <c:pt idx="148">
                <c:v>3.8461538461538463</c:v>
              </c:pt>
              <c:pt idx="149">
                <c:v>3.225806451612903</c:v>
              </c:pt>
              <c:pt idx="150">
                <c:v>5.2631578947368425</c:v>
              </c:pt>
              <c:pt idx="151">
                <c:v>5.5555555555555554</c:v>
              </c:pt>
              <c:pt idx="152">
                <c:v>6.666666666666667</c:v>
              </c:pt>
              <c:pt idx="153">
                <c:v>6.666666666666667</c:v>
              </c:pt>
              <c:pt idx="154">
                <c:v>6.25</c:v>
              </c:pt>
              <c:pt idx="155">
                <c:v>6.666666666666667</c:v>
              </c:pt>
              <c:pt idx="156">
                <c:v>6.25</c:v>
              </c:pt>
              <c:pt idx="157">
                <c:v>7.1428571428571432</c:v>
              </c:pt>
              <c:pt idx="158">
                <c:v>5.882352941176471</c:v>
              </c:pt>
              <c:pt idx="159">
                <c:v>6.25</c:v>
              </c:pt>
              <c:pt idx="160">
                <c:v>6.666666666666667</c:v>
              </c:pt>
              <c:pt idx="161">
                <c:v>5.5555555555555554</c:v>
              </c:pt>
              <c:pt idx="162">
                <c:v>4.7619047619047619</c:v>
              </c:pt>
              <c:pt idx="163">
                <c:v>5</c:v>
              </c:pt>
              <c:pt idx="164">
                <c:v>7.6923076923076925</c:v>
              </c:pt>
              <c:pt idx="165">
                <c:v>3.4482758620689653</c:v>
              </c:pt>
              <c:pt idx="166">
                <c:v>4.3478260869565215</c:v>
              </c:pt>
              <c:pt idx="167">
                <c:v>5</c:v>
              </c:pt>
              <c:pt idx="168">
                <c:v>4.3478260869565215</c:v>
              </c:pt>
              <c:pt idx="169">
                <c:v>4.166666666666667</c:v>
              </c:pt>
              <c:pt idx="170">
                <c:v>4</c:v>
              </c:pt>
              <c:pt idx="171">
                <c:v>4.166666666666667</c:v>
              </c:pt>
              <c:pt idx="172">
                <c:v>5.5555555555555554</c:v>
              </c:pt>
              <c:pt idx="173">
                <c:v>3.4482758620689653</c:v>
              </c:pt>
              <c:pt idx="174">
                <c:v>5.2631578947368425</c:v>
              </c:pt>
              <c:pt idx="175">
                <c:v>4.3478260869565215</c:v>
              </c:pt>
              <c:pt idx="176">
                <c:v>4.3478260869565215</c:v>
              </c:pt>
              <c:pt idx="177">
                <c:v>4.5454545454545459</c:v>
              </c:pt>
              <c:pt idx="178">
                <c:v>4</c:v>
              </c:pt>
              <c:pt idx="179">
                <c:v>3.0303030303030303</c:v>
              </c:pt>
              <c:pt idx="180">
                <c:v>3.5714285714285716</c:v>
              </c:pt>
              <c:pt idx="181">
                <c:v>4</c:v>
              </c:pt>
              <c:pt idx="182">
                <c:v>4</c:v>
              </c:pt>
              <c:pt idx="183">
                <c:v>3.8461538461538463</c:v>
              </c:pt>
              <c:pt idx="184">
                <c:v>3.7037037037037037</c:v>
              </c:pt>
              <c:pt idx="185">
                <c:v>5.7142857142857144</c:v>
              </c:pt>
              <c:pt idx="186">
                <c:v>6.25</c:v>
              </c:pt>
              <c:pt idx="187">
                <c:v>6.4516129032258061</c:v>
              </c:pt>
              <c:pt idx="188">
                <c:v>6.8965517241379306</c:v>
              </c:pt>
              <c:pt idx="189">
                <c:v>4.5454545454545459</c:v>
              </c:pt>
              <c:pt idx="190">
                <c:v>4.5454545454545459</c:v>
              </c:pt>
              <c:pt idx="191">
                <c:v>4.166666666666667</c:v>
              </c:pt>
              <c:pt idx="192">
                <c:v>4.4444444444444446</c:v>
              </c:pt>
              <c:pt idx="193">
                <c:v>3.4482758620689653</c:v>
              </c:pt>
              <c:pt idx="194">
                <c:v>4.0816326530612246</c:v>
              </c:pt>
              <c:pt idx="195">
                <c:v>3.4482758620689653</c:v>
              </c:pt>
              <c:pt idx="196">
                <c:v>3.0303030303030303</c:v>
              </c:pt>
              <c:pt idx="197">
                <c:v>5</c:v>
              </c:pt>
              <c:pt idx="198">
                <c:v>5.5555555555555554</c:v>
              </c:pt>
              <c:pt idx="199">
                <c:v>5.4054054054054053</c:v>
              </c:pt>
              <c:pt idx="200">
                <c:v>5.7142857142857144</c:v>
              </c:pt>
              <c:pt idx="201">
                <c:v>3.3898305084745761</c:v>
              </c:pt>
              <c:pt idx="202">
                <c:v>3.125</c:v>
              </c:pt>
              <c:pt idx="203">
                <c:v>3.5714285714285716</c:v>
              </c:pt>
              <c:pt idx="204">
                <c:v>3.7735849056603774</c:v>
              </c:pt>
              <c:pt idx="205">
                <c:v>5</c:v>
              </c:pt>
              <c:pt idx="206">
                <c:v>7.6923076923076925</c:v>
              </c:pt>
              <c:pt idx="207">
                <c:v>5.2631578947368425</c:v>
              </c:pt>
              <c:pt idx="208">
                <c:v>5.2631578947368425</c:v>
              </c:pt>
              <c:pt idx="209">
                <c:v>6.0606060606060606</c:v>
              </c:pt>
              <c:pt idx="210">
                <c:v>6.0606060606060606</c:v>
              </c:pt>
              <c:pt idx="211">
                <c:v>7.6923076923076925</c:v>
              </c:pt>
              <c:pt idx="212">
                <c:v>7.6923076923076925</c:v>
              </c:pt>
              <c:pt idx="213">
                <c:v>7.6923076923076925</c:v>
              </c:pt>
              <c:pt idx="214">
                <c:v>3.1746031746031744</c:v>
              </c:pt>
              <c:pt idx="215">
                <c:v>3.3333333333333335</c:v>
              </c:pt>
              <c:pt idx="216">
                <c:v>2.7777777777777777</c:v>
              </c:pt>
              <c:pt idx="217">
                <c:v>3.9215686274509802</c:v>
              </c:pt>
              <c:pt idx="218">
                <c:v>2.9850746268656718</c:v>
              </c:pt>
              <c:pt idx="219">
                <c:v>5.7142857142857144</c:v>
              </c:pt>
              <c:pt idx="220">
                <c:v>5.882352941176471</c:v>
              </c:pt>
              <c:pt idx="221">
                <c:v>6.4516129032258061</c:v>
              </c:pt>
              <c:pt idx="222">
                <c:v>6.666666666666667</c:v>
              </c:pt>
              <c:pt idx="223">
                <c:v>5.7142857142857144</c:v>
              </c:pt>
              <c:pt idx="224">
                <c:v>4.8780487804878048</c:v>
              </c:pt>
              <c:pt idx="225">
                <c:v>5.2631578947368425</c:v>
              </c:pt>
              <c:pt idx="226">
                <c:v>5.4054054054054053</c:v>
              </c:pt>
              <c:pt idx="227">
                <c:v>6.25</c:v>
              </c:pt>
              <c:pt idx="228">
                <c:v>6.4516129032258061</c:v>
              </c:pt>
              <c:pt idx="229">
                <c:v>6.4516129032258061</c:v>
              </c:pt>
              <c:pt idx="230">
                <c:v>6.25</c:v>
              </c:pt>
              <c:pt idx="231">
                <c:v>3.4482758620689653</c:v>
              </c:pt>
              <c:pt idx="232">
                <c:v>4.0816326530612246</c:v>
              </c:pt>
              <c:pt idx="233">
                <c:v>3.8461538461538463</c:v>
              </c:pt>
              <c:pt idx="234">
                <c:v>3.9215686274509802</c:v>
              </c:pt>
              <c:pt idx="235">
                <c:v>3.278688524590164</c:v>
              </c:pt>
              <c:pt idx="236">
                <c:v>2.9850746268656718</c:v>
              </c:pt>
              <c:pt idx="237">
                <c:v>3.3333333333333335</c:v>
              </c:pt>
              <c:pt idx="238">
                <c:v>3.278688524590164</c:v>
              </c:pt>
              <c:pt idx="239">
                <c:v>4.5454545454545459</c:v>
              </c:pt>
              <c:pt idx="240">
                <c:v>4.6511627906976747</c:v>
              </c:pt>
              <c:pt idx="241">
                <c:v>4.6511627906976747</c:v>
              </c:pt>
              <c:pt idx="242">
                <c:v>2.3201856148491879</c:v>
              </c:pt>
              <c:pt idx="243">
                <c:v>2.7700831024930745</c:v>
              </c:pt>
              <c:pt idx="244">
                <c:v>3.0487804878048781</c:v>
              </c:pt>
              <c:pt idx="245">
                <c:v>2.5380710659898478</c:v>
              </c:pt>
              <c:pt idx="246">
                <c:v>2.7700831024930745</c:v>
              </c:pt>
              <c:pt idx="247">
                <c:v>5.025125628140704</c:v>
              </c:pt>
              <c:pt idx="248">
                <c:v>5.1546391752577323</c:v>
              </c:pt>
              <c:pt idx="249">
                <c:v>4.9504950495049505</c:v>
              </c:pt>
              <c:pt idx="250">
                <c:v>5.2083333333333339</c:v>
              </c:pt>
              <c:pt idx="251">
                <c:v>4.8780487804878048</c:v>
              </c:pt>
              <c:pt idx="252">
                <c:v>4.9504950495049505</c:v>
              </c:pt>
              <c:pt idx="253">
                <c:v>3.9840637450199199</c:v>
              </c:pt>
              <c:pt idx="254">
                <c:v>4.8780487804878048</c:v>
              </c:pt>
              <c:pt idx="255">
                <c:v>5.1546391752577323</c:v>
              </c:pt>
              <c:pt idx="256">
                <c:v>4.8543689320388346</c:v>
              </c:pt>
              <c:pt idx="257">
                <c:v>4.8076923076923075</c:v>
              </c:pt>
              <c:pt idx="258">
                <c:v>5.376344086021505</c:v>
              </c:pt>
              <c:pt idx="259">
                <c:v>5.5248618784530379</c:v>
              </c:pt>
              <c:pt idx="260">
                <c:v>5.2083333333333339</c:v>
              </c:pt>
              <c:pt idx="261">
                <c:v>5.6497175141242941</c:v>
              </c:pt>
              <c:pt idx="262">
                <c:v>5.5248618784530379</c:v>
              </c:pt>
              <c:pt idx="263">
                <c:v>5.7142857142857144</c:v>
              </c:pt>
              <c:pt idx="264">
                <c:v>3.3333333333333335</c:v>
              </c:pt>
              <c:pt idx="265">
                <c:v>3.6363636363636362</c:v>
              </c:pt>
              <c:pt idx="266">
                <c:v>3.6764705882352944</c:v>
              </c:pt>
              <c:pt idx="267">
                <c:v>3.2362459546925568</c:v>
              </c:pt>
              <c:pt idx="268">
                <c:v>4.7393364928909953</c:v>
              </c:pt>
              <c:pt idx="269">
                <c:v>4.3103448275862073</c:v>
              </c:pt>
              <c:pt idx="270">
                <c:v>4.2016806722689077</c:v>
              </c:pt>
              <c:pt idx="271">
                <c:v>4.1841004184100417</c:v>
              </c:pt>
              <c:pt idx="272">
                <c:v>4.9261083743842367</c:v>
              </c:pt>
              <c:pt idx="273">
                <c:v>5.882352941176471</c:v>
              </c:pt>
              <c:pt idx="274">
                <c:v>4.6296296296296298</c:v>
              </c:pt>
              <c:pt idx="275">
                <c:v>6.1728395061728394</c:v>
              </c:pt>
              <c:pt idx="276">
                <c:v>3.1746031746031744</c:v>
              </c:pt>
              <c:pt idx="277">
                <c:v>3.3898305084745761</c:v>
              </c:pt>
              <c:pt idx="278">
                <c:v>4.6511627906976747</c:v>
              </c:pt>
              <c:pt idx="279">
                <c:v>5.0505050505050502</c:v>
              </c:pt>
              <c:pt idx="280">
                <c:v>4.4843049327354256</c:v>
              </c:pt>
              <c:pt idx="281">
                <c:v>4.9504950495049505</c:v>
              </c:pt>
              <c:pt idx="282">
                <c:v>4.8543689320388346</c:v>
              </c:pt>
              <c:pt idx="283">
                <c:v>5.882352941176471</c:v>
              </c:pt>
              <c:pt idx="284">
                <c:v>5.6818181818181817</c:v>
              </c:pt>
              <c:pt idx="285">
                <c:v>6.0606060606060606</c:v>
              </c:pt>
              <c:pt idx="286">
                <c:v>5.4945054945054945</c:v>
              </c:pt>
              <c:pt idx="287">
                <c:v>5.9171597633136104</c:v>
              </c:pt>
              <c:pt idx="288">
                <c:v>6.4516129032258061</c:v>
              </c:pt>
              <c:pt idx="289">
                <c:v>5.2083333333333339</c:v>
              </c:pt>
              <c:pt idx="290">
                <c:v>5.4054054054054053</c:v>
              </c:pt>
              <c:pt idx="291">
                <c:v>3.134796238244514</c:v>
              </c:pt>
              <c:pt idx="292">
                <c:v>2.9325513196480939</c:v>
              </c:pt>
              <c:pt idx="293">
                <c:v>2.8011204481792715</c:v>
              </c:pt>
              <c:pt idx="294">
                <c:v>3.6496350364963503</c:v>
              </c:pt>
              <c:pt idx="295">
                <c:v>3.9370078740157481</c:v>
              </c:pt>
              <c:pt idx="296">
                <c:v>4.3478260869565215</c:v>
              </c:pt>
              <c:pt idx="297">
                <c:v>3.6764705882352944</c:v>
              </c:pt>
              <c:pt idx="298">
                <c:v>4.1841004184100417</c:v>
              </c:pt>
              <c:pt idx="299">
                <c:v>2.9239766081871341</c:v>
              </c:pt>
              <c:pt idx="300">
                <c:v>2.8985507246376812</c:v>
              </c:pt>
              <c:pt idx="301">
                <c:v>3.1446540880503142</c:v>
              </c:pt>
              <c:pt idx="302">
                <c:v>2.6809651474530831</c:v>
              </c:pt>
              <c:pt idx="303">
                <c:v>3.5211267605633805</c:v>
              </c:pt>
              <c:pt idx="304">
                <c:v>3.4722222222222223</c:v>
              </c:pt>
              <c:pt idx="305">
                <c:v>3.7313432835820897</c:v>
              </c:pt>
              <c:pt idx="306">
                <c:v>2.9850746268656718</c:v>
              </c:pt>
              <c:pt idx="307">
                <c:v>2.4096385542168677</c:v>
              </c:pt>
              <c:pt idx="308">
                <c:v>2.6246719160104988</c:v>
              </c:pt>
              <c:pt idx="309">
                <c:v>3.1152647975077881</c:v>
              </c:pt>
              <c:pt idx="310">
                <c:v>2.6881720430107525</c:v>
              </c:pt>
              <c:pt idx="311">
                <c:v>3.5714285714285716</c:v>
              </c:pt>
              <c:pt idx="312">
                <c:v>3.7878787878787881</c:v>
              </c:pt>
              <c:pt idx="313">
                <c:v>4.1152263374485596</c:v>
              </c:pt>
              <c:pt idx="314">
                <c:v>5.2356020942408374</c:v>
              </c:pt>
              <c:pt idx="315">
                <c:v>2.915451895043732</c:v>
              </c:pt>
              <c:pt idx="316">
                <c:v>3.3557046979865772</c:v>
              </c:pt>
              <c:pt idx="317">
                <c:v>3.1948881789137378</c:v>
              </c:pt>
              <c:pt idx="318">
                <c:v>2.7027027027027026</c:v>
              </c:pt>
              <c:pt idx="319">
                <c:v>3.1055900621118009</c:v>
              </c:pt>
              <c:pt idx="320">
                <c:v>2.1459227467811157</c:v>
              </c:pt>
              <c:pt idx="321">
                <c:v>3.5842293906810037</c:v>
              </c:pt>
              <c:pt idx="322">
                <c:v>2.4509803921568629</c:v>
              </c:pt>
              <c:pt idx="323">
                <c:v>2.2573363431151243</c:v>
              </c:pt>
              <c:pt idx="324">
                <c:v>2.3041474654377883</c:v>
              </c:pt>
              <c:pt idx="325">
                <c:v>2.7472527472527473</c:v>
              </c:pt>
              <c:pt idx="326">
                <c:v>3.3333333333333335</c:v>
              </c:pt>
              <c:pt idx="327">
                <c:v>2.2421524663677128</c:v>
              </c:pt>
              <c:pt idx="328">
                <c:v>2.9585798816568052</c:v>
              </c:pt>
              <c:pt idx="329">
                <c:v>3.3557046979865772</c:v>
              </c:pt>
              <c:pt idx="330">
                <c:v>3.0581039755351678</c:v>
              </c:pt>
              <c:pt idx="331">
                <c:v>4.2194092827004219</c:v>
              </c:pt>
              <c:pt idx="332">
                <c:v>2.8571428571428572</c:v>
              </c:pt>
              <c:pt idx="333">
                <c:v>3.0864197530864197</c:v>
              </c:pt>
              <c:pt idx="334">
                <c:v>3.6764705882352944</c:v>
              </c:pt>
              <c:pt idx="335">
                <c:v>3.7593984962406015</c:v>
              </c:pt>
              <c:pt idx="336">
                <c:v>3.8759689922480618</c:v>
              </c:pt>
              <c:pt idx="337">
                <c:v>4.2553191489361701</c:v>
              </c:pt>
              <c:pt idx="338">
                <c:v>3.3333333333333335</c:v>
              </c:pt>
              <c:pt idx="339">
                <c:v>2.5575447570332481</c:v>
              </c:pt>
              <c:pt idx="340">
                <c:v>2.5641025641025643</c:v>
              </c:pt>
              <c:pt idx="341">
                <c:v>2.8490028490028489</c:v>
              </c:pt>
              <c:pt idx="342">
                <c:v>3.0959752321981426</c:v>
              </c:pt>
              <c:pt idx="343">
                <c:v>2.7027027027027026</c:v>
              </c:pt>
              <c:pt idx="344">
                <c:v>2.6525198938992038</c:v>
              </c:pt>
              <c:pt idx="345">
                <c:v>2.9325513196480939</c:v>
              </c:pt>
              <c:pt idx="346">
                <c:v>2.8818443804034581</c:v>
              </c:pt>
              <c:pt idx="347">
                <c:v>2.9069767441860468</c:v>
              </c:pt>
              <c:pt idx="348">
                <c:v>3.3444816053511706</c:v>
              </c:pt>
              <c:pt idx="349">
                <c:v>3.0303030303030303</c:v>
              </c:pt>
              <c:pt idx="350">
                <c:v>2.9673590504451037</c:v>
              </c:pt>
              <c:pt idx="351">
                <c:v>3.0864197530864197</c:v>
              </c:pt>
              <c:pt idx="352">
                <c:v>3.0395136778115504</c:v>
              </c:pt>
              <c:pt idx="353">
                <c:v>3.1645569620253164</c:v>
              </c:pt>
              <c:pt idx="354">
                <c:v>3.5587188612099641</c:v>
              </c:pt>
              <c:pt idx="355">
                <c:v>3.2573289902280131</c:v>
              </c:pt>
              <c:pt idx="356">
                <c:v>3.9370078740157481</c:v>
              </c:pt>
              <c:pt idx="357">
                <c:v>4.1322314049586781</c:v>
              </c:pt>
              <c:pt idx="358">
                <c:v>4.4642857142857144</c:v>
              </c:pt>
              <c:pt idx="359">
                <c:v>3.7593984962406015</c:v>
              </c:pt>
              <c:pt idx="360">
                <c:v>4.9504950495049505</c:v>
              </c:pt>
              <c:pt idx="361">
                <c:v>5.6818181818181817</c:v>
              </c:pt>
              <c:pt idx="362">
                <c:v>3.5714285714285716</c:v>
              </c:pt>
              <c:pt idx="363">
                <c:v>3.7037037037037037</c:v>
              </c:pt>
              <c:pt idx="364">
                <c:v>2.9411764705882355</c:v>
              </c:pt>
              <c:pt idx="365">
                <c:v>3.225806451612903</c:v>
              </c:pt>
              <c:pt idx="366">
                <c:v>3.4482758620689653</c:v>
              </c:pt>
              <c:pt idx="367">
                <c:v>3.7037037037037037</c:v>
              </c:pt>
              <c:pt idx="368">
                <c:v>4.166666666666667</c:v>
              </c:pt>
              <c:pt idx="369">
                <c:v>2.7777777777777777</c:v>
              </c:pt>
              <c:pt idx="370">
                <c:v>2.7027027027027026</c:v>
              </c:pt>
              <c:pt idx="371">
                <c:v>3.225806451612903</c:v>
              </c:pt>
              <c:pt idx="372">
                <c:v>2.6315789473684212</c:v>
              </c:pt>
              <c:pt idx="373">
                <c:v>2.7777777777777777</c:v>
              </c:pt>
              <c:pt idx="374">
                <c:v>2.7777777777777777</c:v>
              </c:pt>
              <c:pt idx="375">
                <c:v>2.7777777777777777</c:v>
              </c:pt>
              <c:pt idx="376">
                <c:v>2.9411764705882355</c:v>
              </c:pt>
              <c:pt idx="377">
                <c:v>2.6315789473684212</c:v>
              </c:pt>
              <c:pt idx="378">
                <c:v>3.125</c:v>
              </c:pt>
              <c:pt idx="379">
                <c:v>2.6315789473684212</c:v>
              </c:pt>
              <c:pt idx="380">
                <c:v>4</c:v>
              </c:pt>
              <c:pt idx="381">
                <c:v>2.6315789473684212</c:v>
              </c:pt>
              <c:pt idx="382">
                <c:v>3.8461538461538463</c:v>
              </c:pt>
              <c:pt idx="383">
                <c:v>4.5454545454545459</c:v>
              </c:pt>
              <c:pt idx="384">
                <c:v>3.125</c:v>
              </c:pt>
              <c:pt idx="385">
                <c:v>2.7777777777777777</c:v>
              </c:pt>
              <c:pt idx="386">
                <c:v>3.7037037037037037</c:v>
              </c:pt>
              <c:pt idx="387">
                <c:v>3.7037037037037037</c:v>
              </c:pt>
              <c:pt idx="388">
                <c:v>2.2727272727272729</c:v>
              </c:pt>
              <c:pt idx="389">
                <c:v>3.125</c:v>
              </c:pt>
              <c:pt idx="390">
                <c:v>3.5714285714285716</c:v>
              </c:pt>
              <c:pt idx="391">
                <c:v>3.225806451612903</c:v>
              </c:pt>
            </c:numLit>
          </c:yVal>
          <c:smooth val="0"/>
          <c:extLst>
            <c:ext xmlns:c16="http://schemas.microsoft.com/office/drawing/2014/chart" uri="{C3380CC4-5D6E-409C-BE32-E72D297353CC}">
              <c16:uniqueId val="{00000000-3980-482C-A27F-F069DFD4B263}"/>
            </c:ext>
          </c:extLst>
        </c:ser>
        <c:ser>
          <c:idx val="1"/>
          <c:order val="1"/>
          <c:tx>
            <c:v>Predicted</c:v>
          </c:tx>
          <c:spPr>
            <a:ln w="25400">
              <a:noFill/>
            </a:ln>
          </c:spPr>
          <c:marker>
            <c:symbol val="circle"/>
            <c:size val="4"/>
            <c:spPr>
              <a:noFill/>
              <a:ln w="9525">
                <a:solidFill>
                  <a:srgbClr val="FF0000"/>
                </a:solidFill>
                <a:prstDash val="solid"/>
              </a:ln>
            </c:spPr>
          </c:marker>
          <c:xVal>
            <c:numLit>
              <c:formatCode>General</c:formatCode>
              <c:ptCount val="39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numLit>
          </c:xVal>
          <c:yVal>
            <c:numLit>
              <c:formatCode>General</c:formatCode>
              <c:ptCount val="392"/>
              <c:pt idx="0">
                <c:v>5.6949358707640609</c:v>
              </c:pt>
              <c:pt idx="1">
                <c:v>6.0226216791869289</c:v>
              </c:pt>
              <c:pt idx="2">
                <c:v>5.5770383312256753</c:v>
              </c:pt>
              <c:pt idx="3">
                <c:v>5.5718369691872169</c:v>
              </c:pt>
              <c:pt idx="4">
                <c:v>5.5995775667256602</c:v>
              </c:pt>
              <c:pt idx="5">
                <c:v>7.1461158794939026</c:v>
              </c:pt>
              <c:pt idx="6">
                <c:v>7.1686551149938884</c:v>
              </c:pt>
              <c:pt idx="7">
                <c:v>7.0958360464554735</c:v>
              </c:pt>
              <c:pt idx="8">
                <c:v>7.2917540165707324</c:v>
              </c:pt>
              <c:pt idx="9">
                <c:v>6.2948262925329086</c:v>
              </c:pt>
              <c:pt idx="10">
                <c:v>5.7972293241870734</c:v>
              </c:pt>
              <c:pt idx="11">
                <c:v>5.8769835421100982</c:v>
              </c:pt>
              <c:pt idx="12">
                <c:v>6.1405192187253146</c:v>
              </c:pt>
              <c:pt idx="13">
                <c:v>4.9702127600722168</c:v>
              </c:pt>
              <c:pt idx="14">
                <c:v>3.732288594919162</c:v>
              </c:pt>
              <c:pt idx="15">
                <c:v>4.5315645614955748</c:v>
              </c:pt>
              <c:pt idx="16">
                <c:v>4.4292711080725624</c:v>
              </c:pt>
              <c:pt idx="17">
                <c:v>4.1050528743420012</c:v>
              </c:pt>
              <c:pt idx="18">
                <c:v>3.3127120571501996</c:v>
              </c:pt>
              <c:pt idx="19">
                <c:v>2.8012447900351423</c:v>
              </c:pt>
              <c:pt idx="20">
                <c:v>4.2524247987649835</c:v>
              </c:pt>
              <c:pt idx="21">
                <c:v>3.8328482609960219</c:v>
              </c:pt>
              <c:pt idx="22">
                <c:v>3.7374899569576203</c:v>
              </c:pt>
              <c:pt idx="23">
                <c:v>3.4930259411500848</c:v>
              </c:pt>
              <c:pt idx="24">
                <c:v>4.2108139024573177</c:v>
              </c:pt>
              <c:pt idx="25">
                <c:v>7.6211736123397529</c:v>
              </c:pt>
              <c:pt idx="26">
                <c:v>7.2067984366092492</c:v>
              </c:pt>
              <c:pt idx="27">
                <c:v>7.2172011606861641</c:v>
              </c:pt>
              <c:pt idx="28">
                <c:v>7.8240267318396235</c:v>
              </c:pt>
              <c:pt idx="29">
                <c:v>3.3127120571501996</c:v>
              </c:pt>
              <c:pt idx="30">
                <c:v>3.5450395615346664</c:v>
              </c:pt>
              <c:pt idx="31">
                <c:v>3.4826232170731686</c:v>
              </c:pt>
              <c:pt idx="32">
                <c:v>4.1865408796111794</c:v>
              </c:pt>
              <c:pt idx="33">
                <c:v>5.5822396932641336</c:v>
              </c:pt>
              <c:pt idx="34">
                <c:v>5.3915230851873321</c:v>
              </c:pt>
              <c:pt idx="35">
                <c:v>5.344710826841208</c:v>
              </c:pt>
              <c:pt idx="36">
                <c:v>5.3204378039950697</c:v>
              </c:pt>
              <c:pt idx="37">
                <c:v>6.9172559498017403</c:v>
              </c:pt>
              <c:pt idx="38">
                <c:v>7.3593717230706899</c:v>
              </c:pt>
              <c:pt idx="39">
                <c:v>6.8218976457633405</c:v>
              </c:pt>
              <c:pt idx="40">
                <c:v>6.7213379796864823</c:v>
              </c:pt>
              <c:pt idx="41">
                <c:v>8.2106613100316839</c:v>
              </c:pt>
              <c:pt idx="42">
                <c:v>7.8482997546857618</c:v>
              </c:pt>
              <c:pt idx="43">
                <c:v>8.5314119690699393</c:v>
              </c:pt>
              <c:pt idx="44">
                <c:v>4.7552231291492779</c:v>
              </c:pt>
              <c:pt idx="45">
                <c:v>3.7947049393806611</c:v>
              </c:pt>
              <c:pt idx="46">
                <c:v>5.310035079918153</c:v>
              </c:pt>
              <c:pt idx="47">
                <c:v>5.0621034894183117</c:v>
              </c:pt>
              <c:pt idx="48">
                <c:v>3.4687529183039465</c:v>
              </c:pt>
              <c:pt idx="49">
                <c:v>3.3005755457271313</c:v>
              </c:pt>
              <c:pt idx="50">
                <c:v>3.2156199657656463</c:v>
              </c:pt>
              <c:pt idx="51">
                <c:v>3.2000158796502718</c:v>
              </c:pt>
              <c:pt idx="52">
                <c:v>2.6937499745736724</c:v>
              </c:pt>
              <c:pt idx="53">
                <c:v>2.4163439991892344</c:v>
              </c:pt>
              <c:pt idx="54">
                <c:v>2.7995110026889898</c:v>
              </c:pt>
              <c:pt idx="55">
                <c:v>3.0092992715734708</c:v>
              </c:pt>
              <c:pt idx="56">
                <c:v>3.5693125843808051</c:v>
              </c:pt>
              <c:pt idx="57">
                <c:v>3.3057769077655887</c:v>
              </c:pt>
              <c:pt idx="58">
                <c:v>3.5277016880731393</c:v>
              </c:pt>
              <c:pt idx="59">
                <c:v>3.7947049393806611</c:v>
              </c:pt>
              <c:pt idx="60">
                <c:v>3.4791556423808627</c:v>
              </c:pt>
              <c:pt idx="61">
                <c:v>7.0299521273016694</c:v>
              </c:pt>
              <c:pt idx="62">
                <c:v>7.2224025227246225</c:v>
              </c:pt>
              <c:pt idx="63">
                <c:v>6.788955686186438</c:v>
              </c:pt>
              <c:pt idx="64">
                <c:v>6.7785529621095213</c:v>
              </c:pt>
              <c:pt idx="65">
                <c:v>5.9862121449177215</c:v>
              </c:pt>
              <c:pt idx="66">
                <c:v>7.6523817845705029</c:v>
              </c:pt>
              <c:pt idx="67">
                <c:v>7.4252556422244931</c:v>
              </c:pt>
              <c:pt idx="68">
                <c:v>7.3455014243014682</c:v>
              </c:pt>
              <c:pt idx="69">
                <c:v>7.2865526545322741</c:v>
              </c:pt>
              <c:pt idx="70">
                <c:v>3.659469526380748</c:v>
              </c:pt>
              <c:pt idx="71">
                <c:v>6.3676453610713235</c:v>
              </c:pt>
              <c:pt idx="72">
                <c:v>6.7248055543787872</c:v>
              </c:pt>
              <c:pt idx="73">
                <c:v>7.0646278742247235</c:v>
              </c:pt>
              <c:pt idx="74">
                <c:v>6.6883960201095798</c:v>
              </c:pt>
              <c:pt idx="75">
                <c:v>4.7049432961108479</c:v>
              </c:pt>
              <c:pt idx="76">
                <c:v>3.9732850360343934</c:v>
              </c:pt>
              <c:pt idx="77">
                <c:v>4.7846975140338737</c:v>
              </c:pt>
              <c:pt idx="78">
                <c:v>3.4150055105732116</c:v>
              </c:pt>
              <c:pt idx="79">
                <c:v>3.7721657038806753</c:v>
              </c:pt>
              <c:pt idx="80">
                <c:v>3.5866504578423322</c:v>
              </c:pt>
              <c:pt idx="81">
                <c:v>3.9646160993036292</c:v>
              </c:pt>
              <c:pt idx="82">
                <c:v>3.3716608269193933</c:v>
              </c:pt>
              <c:pt idx="83">
                <c:v>3.260698436765618</c:v>
              </c:pt>
              <c:pt idx="84">
                <c:v>6.7282731290710922</c:v>
              </c:pt>
              <c:pt idx="85">
                <c:v>5.9862121449177215</c:v>
              </c:pt>
              <c:pt idx="86">
                <c:v>6.5340889463019867</c:v>
              </c:pt>
              <c:pt idx="87">
                <c:v>6.627713462994234</c:v>
              </c:pt>
              <c:pt idx="88">
                <c:v>6.1682598162637587</c:v>
              </c:pt>
              <c:pt idx="89">
                <c:v>8.2054599479932246</c:v>
              </c:pt>
              <c:pt idx="90">
                <c:v>7.3593717230706899</c:v>
              </c:pt>
              <c:pt idx="91">
                <c:v>7.1842592011092634</c:v>
              </c:pt>
              <c:pt idx="92">
                <c:v>6.9658019954940178</c:v>
              </c:pt>
              <c:pt idx="93">
                <c:v>7.8292280938780827</c:v>
              </c:pt>
              <c:pt idx="94">
                <c:v>8.2037261606470722</c:v>
              </c:pt>
              <c:pt idx="95">
                <c:v>6.2445464594944795</c:v>
              </c:pt>
              <c:pt idx="96">
                <c:v>5.0308953171875626</c:v>
              </c:pt>
              <c:pt idx="97">
                <c:v>5.3030999305335422</c:v>
              </c:pt>
              <c:pt idx="98">
                <c:v>4.7257487442646804</c:v>
              </c:pt>
              <c:pt idx="99">
                <c:v>4.8575165825722886</c:v>
              </c:pt>
              <c:pt idx="100">
                <c:v>4.654663463072418</c:v>
              </c:pt>
              <c:pt idx="101">
                <c:v>3.000630334842707</c:v>
              </c:pt>
              <c:pt idx="102">
                <c:v>8.2834803785700988</c:v>
              </c:pt>
              <c:pt idx="103">
                <c:v>8.1257057300701998</c:v>
              </c:pt>
              <c:pt idx="104">
                <c:v>7.6887913188397103</c:v>
              </c:pt>
              <c:pt idx="105">
                <c:v>7.4200542801860347</c:v>
              </c:pt>
              <c:pt idx="106">
                <c:v>4.4552779182648541</c:v>
              </c:pt>
              <c:pt idx="107">
                <c:v>3.5710463717269576</c:v>
              </c:pt>
              <c:pt idx="108">
                <c:v>3.7825684279575911</c:v>
              </c:pt>
              <c:pt idx="109">
                <c:v>3.744425106342232</c:v>
              </c:pt>
              <c:pt idx="110">
                <c:v>3.3023093330732838</c:v>
              </c:pt>
              <c:pt idx="111">
                <c:v>3.624793779457693</c:v>
              </c:pt>
              <c:pt idx="112">
                <c:v>3.905667329534436</c:v>
              </c:pt>
              <c:pt idx="113">
                <c:v>3.5467733488808197</c:v>
              </c:pt>
              <c:pt idx="114">
                <c:v>6.6970649568403431</c:v>
              </c:pt>
              <c:pt idx="115">
                <c:v>7.0368872766862793</c:v>
              </c:pt>
              <c:pt idx="116">
                <c:v>2.8567259851120297</c:v>
              </c:pt>
              <c:pt idx="117">
                <c:v>3.3612581028424766</c:v>
              </c:pt>
              <c:pt idx="118">
                <c:v>4.096383937611237</c:v>
              </c:pt>
              <c:pt idx="119">
                <c:v>4.5922471186109197</c:v>
              </c:pt>
              <c:pt idx="120">
                <c:v>5.5128881994180237</c:v>
              </c:pt>
              <c:pt idx="121">
                <c:v>4.231619350611151</c:v>
              </c:pt>
              <c:pt idx="122">
                <c:v>4.4864860904956032</c:v>
              </c:pt>
              <c:pt idx="123">
                <c:v>5.9723418461484998</c:v>
              </c:pt>
              <c:pt idx="124">
                <c:v>4.9979533576106601</c:v>
              </c:pt>
              <c:pt idx="125">
                <c:v>4.6494621010339596</c:v>
              </c:pt>
              <c:pt idx="126">
                <c:v>5.4036595966104013</c:v>
              </c:pt>
              <c:pt idx="127">
                <c:v>3.000630334842707</c:v>
              </c:pt>
              <c:pt idx="128">
                <c:v>3.8692577952652285</c:v>
              </c:pt>
              <c:pt idx="129">
                <c:v>2.8029785773812952</c:v>
              </c:pt>
              <c:pt idx="130">
                <c:v>4.027032443765127</c:v>
              </c:pt>
              <c:pt idx="131">
                <c:v>6.1751949656483696</c:v>
              </c:pt>
              <c:pt idx="132">
                <c:v>5.9168606510716115</c:v>
              </c:pt>
              <c:pt idx="133">
                <c:v>5.8839186914947099</c:v>
              </c:pt>
              <c:pt idx="134">
                <c:v>6.7993584102633555</c:v>
              </c:pt>
              <c:pt idx="135">
                <c:v>7.7668117494165827</c:v>
              </c:pt>
              <c:pt idx="136">
                <c:v>7.3472352116476198</c:v>
              </c:pt>
              <c:pt idx="137">
                <c:v>7.6610507213012653</c:v>
              </c:pt>
              <c:pt idx="138">
                <c:v>7.0004777424170719</c:v>
              </c:pt>
              <c:pt idx="139">
                <c:v>3.4670191309577931</c:v>
              </c:pt>
              <c:pt idx="140">
                <c:v>3.0231695703426928</c:v>
              </c:pt>
              <c:pt idx="141">
                <c:v>3.6074559059961651</c:v>
              </c:pt>
              <c:pt idx="142">
                <c:v>2.4787603436507331</c:v>
              </c:pt>
              <c:pt idx="143">
                <c:v>3.0925210641888023</c:v>
              </c:pt>
              <c:pt idx="144">
                <c:v>3.3040431204194363</c:v>
              </c:pt>
              <c:pt idx="145">
                <c:v>3.2745687355348401</c:v>
              </c:pt>
              <c:pt idx="146">
                <c:v>3.5138313893039177</c:v>
              </c:pt>
              <c:pt idx="147">
                <c:v>3.9351417144190326</c:v>
              </c:pt>
              <c:pt idx="148">
                <c:v>3.7652305544960645</c:v>
              </c:pt>
              <c:pt idx="149">
                <c:v>3.087319702150344</c:v>
              </c:pt>
              <c:pt idx="150">
                <c:v>5.2788269076874039</c:v>
              </c:pt>
              <c:pt idx="151">
                <c:v>5.6169154401871877</c:v>
              </c:pt>
              <c:pt idx="152">
                <c:v>5.5701031818410636</c:v>
              </c:pt>
              <c:pt idx="153">
                <c:v>5.0950454489952142</c:v>
              </c:pt>
              <c:pt idx="154">
                <c:v>7.7130643416858486</c:v>
              </c:pt>
              <c:pt idx="155">
                <c:v>7.3177608267630241</c:v>
              </c:pt>
              <c:pt idx="156">
                <c:v>7.4183204928398832</c:v>
              </c:pt>
              <c:pt idx="157">
                <c:v>7.6939926808781678</c:v>
              </c:pt>
              <c:pt idx="158">
                <c:v>6.3936521712636143</c:v>
              </c:pt>
              <c:pt idx="159">
                <c:v>6.3763142978020868</c:v>
              </c:pt>
              <c:pt idx="160">
                <c:v>6.0867718109945796</c:v>
              </c:pt>
              <c:pt idx="161">
                <c:v>6.1821301150329804</c:v>
              </c:pt>
              <c:pt idx="162">
                <c:v>4.8887247548030386</c:v>
              </c:pt>
              <c:pt idx="163">
                <c:v>5.2042740518028365</c:v>
              </c:pt>
              <c:pt idx="164">
                <c:v>5.1141171098028941</c:v>
              </c:pt>
              <c:pt idx="165">
                <c:v>3.383797338342462</c:v>
              </c:pt>
              <c:pt idx="166">
                <c:v>4.1952098163419427</c:v>
              </c:pt>
              <c:pt idx="167">
                <c:v>4.6720013365339463</c:v>
              </c:pt>
              <c:pt idx="168">
                <c:v>4.1137218110727645</c:v>
              </c:pt>
              <c:pt idx="169">
                <c:v>4.304438419149565</c:v>
              </c:pt>
              <c:pt idx="170">
                <c:v>3.4739542803424044</c:v>
              </c:pt>
              <c:pt idx="171">
                <c:v>4.0322338058035854</c:v>
              </c:pt>
              <c:pt idx="172">
                <c:v>4.7933664507646379</c:v>
              </c:pt>
              <c:pt idx="173">
                <c:v>2.9780910993427216</c:v>
              </c:pt>
              <c:pt idx="174">
                <c:v>5.186936178341309</c:v>
              </c:pt>
              <c:pt idx="175">
                <c:v>4.2905681203803434</c:v>
              </c:pt>
              <c:pt idx="176">
                <c:v>4.7465541924185137</c:v>
              </c:pt>
              <c:pt idx="177">
                <c:v>4.7257487442646804</c:v>
              </c:pt>
              <c:pt idx="178">
                <c:v>4.2506910114188301</c:v>
              </c:pt>
              <c:pt idx="179">
                <c:v>2.7318932961890328</c:v>
              </c:pt>
              <c:pt idx="180">
                <c:v>3.8917970307652143</c:v>
              </c:pt>
              <c:pt idx="181">
                <c:v>3.4687529183039465</c:v>
              </c:pt>
              <c:pt idx="182">
                <c:v>4.0790460641497095</c:v>
              </c:pt>
              <c:pt idx="183">
                <c:v>3.5294354754192918</c:v>
              </c:pt>
              <c:pt idx="184">
                <c:v>3.4375447460731969</c:v>
              </c:pt>
              <c:pt idx="185">
                <c:v>6.9276586738786579</c:v>
              </c:pt>
              <c:pt idx="186">
                <c:v>6.8843139902248396</c:v>
              </c:pt>
              <c:pt idx="187">
                <c:v>6.489010475302015</c:v>
              </c:pt>
              <c:pt idx="188">
                <c:v>6.9276586738786579</c:v>
              </c:pt>
              <c:pt idx="189">
                <c:v>5.225079499956669</c:v>
              </c:pt>
              <c:pt idx="190">
                <c:v>5.4331339814949979</c:v>
              </c:pt>
              <c:pt idx="191">
                <c:v>4.8419124964569145</c:v>
              </c:pt>
              <c:pt idx="192">
                <c:v>4.9684789727260643</c:v>
              </c:pt>
              <c:pt idx="193">
                <c:v>3.1480022592656902</c:v>
              </c:pt>
              <c:pt idx="194">
                <c:v>3.3716608269193933</c:v>
              </c:pt>
              <c:pt idx="195">
                <c:v>2.9780910993427216</c:v>
              </c:pt>
              <c:pt idx="196">
                <c:v>2.7318932961890328</c:v>
              </c:pt>
              <c:pt idx="197">
                <c:v>5.9498026106485131</c:v>
              </c:pt>
              <c:pt idx="198">
                <c:v>5.8163009849947525</c:v>
              </c:pt>
              <c:pt idx="199">
                <c:v>5.9393998865715973</c:v>
              </c:pt>
              <c:pt idx="200">
                <c:v>5.1557280061105599</c:v>
              </c:pt>
              <c:pt idx="201">
                <c:v>2.7839069165736148</c:v>
              </c:pt>
              <c:pt idx="202">
                <c:v>3.0699818286888165</c:v>
              </c:pt>
              <c:pt idx="203">
                <c:v>3.3560567408040178</c:v>
              </c:pt>
              <c:pt idx="204">
                <c:v>4.0669095527266403</c:v>
              </c:pt>
              <c:pt idx="205">
                <c:v>5.0811751502259916</c:v>
              </c:pt>
              <c:pt idx="206">
                <c:v>6.4508671536866551</c:v>
              </c:pt>
              <c:pt idx="207">
                <c:v>5.2892296317643206</c:v>
              </c:pt>
              <c:pt idx="208">
                <c:v>4.6997419340723896</c:v>
              </c:pt>
              <c:pt idx="209">
                <c:v>6.2428126721483261</c:v>
              </c:pt>
              <c:pt idx="210">
                <c:v>7.2137335859938592</c:v>
              </c:pt>
              <c:pt idx="211">
                <c:v>6.650252698494219</c:v>
              </c:pt>
              <c:pt idx="212">
                <c:v>6.3295020394559636</c:v>
              </c:pt>
              <c:pt idx="213">
                <c:v>6.1301164946483979</c:v>
              </c:pt>
              <c:pt idx="214">
                <c:v>3.1653401327272173</c:v>
              </c:pt>
              <c:pt idx="215">
                <c:v>3.3560567408040178</c:v>
              </c:pt>
              <c:pt idx="216">
                <c:v>2.7839069165736148</c:v>
              </c:pt>
              <c:pt idx="217">
                <c:v>3.6074559059961651</c:v>
              </c:pt>
              <c:pt idx="218">
                <c:v>2.9919613981119437</c:v>
              </c:pt>
              <c:pt idx="219">
                <c:v>6.3468399129174902</c:v>
              </c:pt>
              <c:pt idx="220">
                <c:v>6.6589216352249831</c:v>
              </c:pt>
              <c:pt idx="221">
                <c:v>6.7976246229172022</c:v>
              </c:pt>
              <c:pt idx="222">
                <c:v>7.0663616615708769</c:v>
              </c:pt>
              <c:pt idx="223">
                <c:v>5.7226764683025051</c:v>
              </c:pt>
              <c:pt idx="224">
                <c:v>5.5579666704179944</c:v>
              </c:pt>
              <c:pt idx="225">
                <c:v>5.9133930763793057</c:v>
              </c:pt>
              <c:pt idx="226">
                <c:v>5.7313454050332684</c:v>
              </c:pt>
              <c:pt idx="227">
                <c:v>6.9363276106094212</c:v>
              </c:pt>
              <c:pt idx="228">
                <c:v>6.8409693065710213</c:v>
              </c:pt>
              <c:pt idx="229">
                <c:v>7.1183752819554593</c:v>
              </c:pt>
              <c:pt idx="230">
                <c:v>7.1357131554169859</c:v>
              </c:pt>
              <c:pt idx="231">
                <c:v>2.9832924613811795</c:v>
              </c:pt>
              <c:pt idx="232">
                <c:v>4.37032233830337</c:v>
              </c:pt>
              <c:pt idx="233">
                <c:v>3.5467733488808197</c:v>
              </c:pt>
              <c:pt idx="234">
                <c:v>4.3963291484956608</c:v>
              </c:pt>
              <c:pt idx="235">
                <c:v>3.1757428568041339</c:v>
              </c:pt>
              <c:pt idx="236">
                <c:v>3.2173537531117997</c:v>
              </c:pt>
              <c:pt idx="237">
                <c:v>3.0613128919580532</c:v>
              </c:pt>
              <c:pt idx="238">
                <c:v>3.416739297919364</c:v>
              </c:pt>
              <c:pt idx="239">
                <c:v>4.5003563892648248</c:v>
              </c:pt>
              <c:pt idx="240">
                <c:v>4.1275921098419861</c:v>
              </c:pt>
              <c:pt idx="241">
                <c:v>4.3356465913803151</c:v>
              </c:pt>
              <c:pt idx="242">
                <c:v>3.0613128919580532</c:v>
              </c:pt>
              <c:pt idx="243">
                <c:v>2.7405622329197965</c:v>
              </c:pt>
              <c:pt idx="244">
                <c:v>3.0613128919580532</c:v>
              </c:pt>
              <c:pt idx="245">
                <c:v>3.2086848163810355</c:v>
              </c:pt>
              <c:pt idx="246">
                <c:v>2.7405622329197965</c:v>
              </c:pt>
              <c:pt idx="247">
                <c:v>5.4539394296488313</c:v>
              </c:pt>
              <c:pt idx="248">
                <c:v>6.0954407477253438</c:v>
              </c:pt>
              <c:pt idx="249">
                <c:v>5.8093658356101416</c:v>
              </c:pt>
              <c:pt idx="250">
                <c:v>5.7486832784947959</c:v>
              </c:pt>
              <c:pt idx="251">
                <c:v>5.0898440869567549</c:v>
              </c:pt>
              <c:pt idx="252">
                <c:v>4.7604244911877354</c:v>
              </c:pt>
              <c:pt idx="253">
                <c:v>4.3356465913803151</c:v>
              </c:pt>
              <c:pt idx="254">
                <c:v>5.5666356071487586</c:v>
              </c:pt>
              <c:pt idx="255">
                <c:v>5.1852023909951566</c:v>
              </c:pt>
              <c:pt idx="256">
                <c:v>5.4799462398411212</c:v>
              </c:pt>
              <c:pt idx="257">
                <c:v>4.9424721625337726</c:v>
              </c:pt>
              <c:pt idx="258">
                <c:v>5.8960552029177791</c:v>
              </c:pt>
              <c:pt idx="259">
                <c:v>5.5319598602257045</c:v>
              </c:pt>
              <c:pt idx="260">
                <c:v>5.5579666704179944</c:v>
              </c:pt>
              <c:pt idx="261">
                <c:v>5.5926424173410494</c:v>
              </c:pt>
              <c:pt idx="262">
                <c:v>5.1765334542643924</c:v>
              </c:pt>
              <c:pt idx="263">
                <c:v>6.6935973821480381</c:v>
              </c:pt>
              <c:pt idx="264">
                <c:v>3.3560567408040178</c:v>
              </c:pt>
              <c:pt idx="265">
                <c:v>4.058240615995877</c:v>
              </c:pt>
              <c:pt idx="266">
                <c:v>3.6074559059961651</c:v>
              </c:pt>
              <c:pt idx="267">
                <c:v>3.4860907917654735</c:v>
              </c:pt>
              <c:pt idx="268">
                <c:v>3.9802201854190042</c:v>
              </c:pt>
              <c:pt idx="269">
                <c:v>4.3789912750341333</c:v>
              </c:pt>
              <c:pt idx="270">
                <c:v>4.5697078831109339</c:v>
              </c:pt>
              <c:pt idx="271">
                <c:v>3.7895035773422028</c:v>
              </c:pt>
              <c:pt idx="272">
                <c:v>4.5263631994571156</c:v>
              </c:pt>
              <c:pt idx="273">
                <c:v>5.063837276764465</c:v>
              </c:pt>
              <c:pt idx="274">
                <c:v>4.4656806423417699</c:v>
              </c:pt>
              <c:pt idx="275">
                <c:v>5.5319598602257045</c:v>
              </c:pt>
              <c:pt idx="276">
                <c:v>3.0699818286888165</c:v>
              </c:pt>
              <c:pt idx="277">
                <c:v>3.3213809938809633</c:v>
              </c:pt>
              <c:pt idx="278">
                <c:v>5.2458849481105023</c:v>
              </c:pt>
              <c:pt idx="279">
                <c:v>4.8037691748415545</c:v>
              </c:pt>
              <c:pt idx="280">
                <c:v>4.6303904402262805</c:v>
              </c:pt>
              <c:pt idx="281">
                <c:v>5.2805606950335573</c:v>
              </c:pt>
              <c:pt idx="282">
                <c:v>5.4452704929180671</c:v>
              </c:pt>
              <c:pt idx="283">
                <c:v>6.2774884190713811</c:v>
              </c:pt>
              <c:pt idx="284">
                <c:v>6.0781028742638163</c:v>
              </c:pt>
              <c:pt idx="285">
                <c:v>6.4768739638789459</c:v>
              </c:pt>
              <c:pt idx="286">
                <c:v>6.2601505456098536</c:v>
              </c:pt>
              <c:pt idx="287">
                <c:v>7.1790578390708051</c:v>
              </c:pt>
              <c:pt idx="288">
                <c:v>6.6485189111480674</c:v>
              </c:pt>
              <c:pt idx="289">
                <c:v>5.8700483927254874</c:v>
              </c:pt>
              <c:pt idx="290">
                <c:v>6.4508671536866551</c:v>
              </c:pt>
              <c:pt idx="291">
                <c:v>2.9572856511888888</c:v>
              </c:pt>
              <c:pt idx="292">
                <c:v>3.0439750184965257</c:v>
              </c:pt>
              <c:pt idx="293">
                <c:v>2.9399477777273613</c:v>
              </c:pt>
              <c:pt idx="294">
                <c:v>4.2489572240726776</c:v>
              </c:pt>
              <c:pt idx="295">
                <c:v>5.7400143417640317</c:v>
              </c:pt>
              <c:pt idx="296">
                <c:v>6.3815156598405451</c:v>
              </c:pt>
              <c:pt idx="297">
                <c:v>5.1505266440721016</c:v>
              </c:pt>
              <c:pt idx="298">
                <c:v>5.5492977336872311</c:v>
              </c:pt>
              <c:pt idx="299">
                <c:v>3.434077171380892</c:v>
              </c:pt>
              <c:pt idx="300">
                <c:v>3.3473878040732545</c:v>
              </c:pt>
              <c:pt idx="301">
                <c:v>3.121995449073399</c:v>
              </c:pt>
              <c:pt idx="302">
                <c:v>3.3127120571501996</c:v>
              </c:pt>
              <c:pt idx="303">
                <c:v>4.2489572240726776</c:v>
              </c:pt>
              <c:pt idx="304">
                <c:v>4.1189231731112228</c:v>
              </c:pt>
              <c:pt idx="305">
                <c:v>4.3009708444572601</c:v>
              </c:pt>
              <c:pt idx="306">
                <c:v>4.0513054666112662</c:v>
              </c:pt>
              <c:pt idx="307">
                <c:v>3.3369850799963383</c:v>
              </c:pt>
              <c:pt idx="308">
                <c:v>3.0318385070734561</c:v>
              </c:pt>
              <c:pt idx="309">
                <c:v>3.2953741836886725</c:v>
              </c:pt>
              <c:pt idx="310">
                <c:v>3.1202616617272461</c:v>
              </c:pt>
              <c:pt idx="311">
                <c:v>4.2628275228418993</c:v>
              </c:pt>
              <c:pt idx="312">
                <c:v>4.5957146933032256</c:v>
              </c:pt>
              <c:pt idx="313">
                <c:v>4.8263084103415395</c:v>
              </c:pt>
              <c:pt idx="314">
                <c:v>5.4816800271872737</c:v>
              </c:pt>
              <c:pt idx="315">
                <c:v>3.4132717232270591</c:v>
              </c:pt>
              <c:pt idx="316">
                <c:v>4.32004250526494</c:v>
              </c:pt>
              <c:pt idx="317">
                <c:v>4.027032443765127</c:v>
              </c:pt>
              <c:pt idx="318">
                <c:v>3.8397834103806328</c:v>
              </c:pt>
              <c:pt idx="319">
                <c:v>3.5467733488808197</c:v>
              </c:pt>
              <c:pt idx="320">
                <c:v>3.278036310227145</c:v>
              </c:pt>
              <c:pt idx="321">
                <c:v>4.4743495790725332</c:v>
              </c:pt>
              <c:pt idx="322">
                <c:v>3.278036310227145</c:v>
              </c:pt>
              <c:pt idx="323">
                <c:v>3.2346916265733268</c:v>
              </c:pt>
              <c:pt idx="324">
                <c:v>3.6681384631115113</c:v>
              </c:pt>
              <c:pt idx="325">
                <c:v>4.7344176809954446</c:v>
              </c:pt>
              <c:pt idx="326">
                <c:v>5.2545538848412656</c:v>
              </c:pt>
              <c:pt idx="327">
                <c:v>2.8272516002274335</c:v>
              </c:pt>
              <c:pt idx="328">
                <c:v>3.3387188673424912</c:v>
              </c:pt>
              <c:pt idx="329">
                <c:v>2.8185826634966697</c:v>
              </c:pt>
              <c:pt idx="330">
                <c:v>4.6650661871493355</c:v>
              </c:pt>
              <c:pt idx="331">
                <c:v>3.8155103875344936</c:v>
              </c:pt>
              <c:pt idx="332">
                <c:v>3.9542133752267126</c:v>
              </c:pt>
              <c:pt idx="333">
                <c:v>3.590118032534638</c:v>
              </c:pt>
              <c:pt idx="334">
                <c:v>3.936875501765186</c:v>
              </c:pt>
              <c:pt idx="335">
                <c:v>4.1882746669573319</c:v>
              </c:pt>
              <c:pt idx="336">
                <c:v>4.1622678567650411</c:v>
              </c:pt>
              <c:pt idx="337">
                <c:v>4.3443155281110784</c:v>
              </c:pt>
              <c:pt idx="338">
                <c:v>3.7548278304191478</c:v>
              </c:pt>
              <c:pt idx="339">
                <c:v>2.6625418023429233</c:v>
              </c:pt>
              <c:pt idx="340">
                <c:v>2.8705962838812518</c:v>
              </c:pt>
              <c:pt idx="341">
                <c:v>2.671210739073687</c:v>
              </c:pt>
              <c:pt idx="342">
                <c:v>3.2000158796502718</c:v>
              </c:pt>
              <c:pt idx="343">
                <c:v>3.0439750184965257</c:v>
              </c:pt>
              <c:pt idx="344">
                <c:v>3.1740090694579806</c:v>
              </c:pt>
              <c:pt idx="345">
                <c:v>3.0613128919580532</c:v>
              </c:pt>
              <c:pt idx="346">
                <c:v>3.4600839815731823</c:v>
              </c:pt>
              <c:pt idx="347">
                <c:v>3.1653401327272173</c:v>
              </c:pt>
              <c:pt idx="348">
                <c:v>3.7461588936883845</c:v>
              </c:pt>
              <c:pt idx="349">
                <c:v>3.416739297919364</c:v>
              </c:pt>
              <c:pt idx="350">
                <c:v>3.451415044842419</c:v>
              </c:pt>
              <c:pt idx="351">
                <c:v>3.694145273303802</c:v>
              </c:pt>
              <c:pt idx="352">
                <c:v>4.1535989200342778</c:v>
              </c:pt>
              <c:pt idx="353">
                <c:v>4.1882746669573319</c:v>
              </c:pt>
              <c:pt idx="354">
                <c:v>5.2198781379182106</c:v>
              </c:pt>
              <c:pt idx="355">
                <c:v>5.09851302368752</c:v>
              </c:pt>
              <c:pt idx="356">
                <c:v>4.6477283136878071</c:v>
              </c:pt>
              <c:pt idx="357">
                <c:v>4.6997419340723896</c:v>
              </c:pt>
              <c:pt idx="358">
                <c:v>5.5406287969564678</c:v>
              </c:pt>
              <c:pt idx="359">
                <c:v>6.0781028742638163</c:v>
              </c:pt>
              <c:pt idx="360">
                <c:v>4.925134289072246</c:v>
              </c:pt>
              <c:pt idx="361">
                <c:v>5.6273181642641044</c:v>
              </c:pt>
              <c:pt idx="362">
                <c:v>4.1362610465727503</c:v>
              </c:pt>
              <c:pt idx="363">
                <c:v>4.196943603688096</c:v>
              </c:pt>
              <c:pt idx="364">
                <c:v>3.7721657038806753</c:v>
              </c:pt>
              <c:pt idx="365">
                <c:v>4.0842474261881678</c:v>
              </c:pt>
              <c:pt idx="366">
                <c:v>3.9975580588805308</c:v>
              </c:pt>
              <c:pt idx="367">
                <c:v>4.3616534015726058</c:v>
              </c:pt>
              <c:pt idx="368">
                <c:v>4.5870457565724623</c:v>
              </c:pt>
              <c:pt idx="369">
                <c:v>3.052643955227289</c:v>
              </c:pt>
              <c:pt idx="370">
                <c:v>3.1306643858041623</c:v>
              </c:pt>
              <c:pt idx="371">
                <c:v>3.035306081765762</c:v>
              </c:pt>
              <c:pt idx="372">
                <c:v>3.3040431204194363</c:v>
              </c:pt>
              <c:pt idx="373">
                <c:v>3.3040431204194363</c:v>
              </c:pt>
              <c:pt idx="374">
                <c:v>3.3647256775347825</c:v>
              </c:pt>
              <c:pt idx="375">
                <c:v>3.4427461081116553</c:v>
              </c:pt>
              <c:pt idx="376">
                <c:v>3.5120976019577648</c:v>
              </c:pt>
              <c:pt idx="377">
                <c:v>3.0266371450349983</c:v>
              </c:pt>
              <c:pt idx="378">
                <c:v>3.0266371450349983</c:v>
              </c:pt>
              <c:pt idx="379">
                <c:v>3.0786507654195807</c:v>
              </c:pt>
              <c:pt idx="380">
                <c:v>4.7257487442646804</c:v>
              </c:pt>
              <c:pt idx="381">
                <c:v>4.8471138584953728</c:v>
              </c:pt>
              <c:pt idx="382">
                <c:v>4.1015852996496953</c:v>
              </c:pt>
              <c:pt idx="383">
                <c:v>4.5350321361878798</c:v>
              </c:pt>
              <c:pt idx="384">
                <c:v>4.2402882873419143</c:v>
              </c:pt>
              <c:pt idx="385">
                <c:v>3.728821020226857</c:v>
              </c:pt>
              <c:pt idx="386">
                <c:v>4.7344176809954446</c:v>
              </c:pt>
              <c:pt idx="387">
                <c:v>4.4570117056110066</c:v>
              </c:pt>
              <c:pt idx="388">
                <c:v>3.3127120571501996</c:v>
              </c:pt>
              <c:pt idx="389">
                <c:v>3.5987869692654013</c:v>
              </c:pt>
              <c:pt idx="390">
                <c:v>4.1709367934958044</c:v>
              </c:pt>
              <c:pt idx="391">
                <c:v>4.3356465913803151</c:v>
              </c:pt>
            </c:numLit>
          </c:yVal>
          <c:smooth val="0"/>
          <c:extLst>
            <c:ext xmlns:c16="http://schemas.microsoft.com/office/drawing/2014/chart" uri="{C3380CC4-5D6E-409C-BE32-E72D297353CC}">
              <c16:uniqueId val="{00000001-3980-482C-A27F-F069DFD4B263}"/>
            </c:ext>
          </c:extLst>
        </c:ser>
        <c:dLbls>
          <c:showLegendKey val="0"/>
          <c:showVal val="0"/>
          <c:showCatName val="0"/>
          <c:showSerName val="0"/>
          <c:showPercent val="0"/>
          <c:showBubbleSize val="0"/>
        </c:dLbls>
        <c:axId val="2069283487"/>
        <c:axId val="2069289727"/>
      </c:scatterChart>
      <c:valAx>
        <c:axId val="2069283487"/>
        <c:scaling>
          <c:orientation val="minMax"/>
        </c:scaling>
        <c:delete val="0"/>
        <c:axPos val="b"/>
        <c:numFmt formatCode="General" sourceLinked="1"/>
        <c:majorTickMark val="out"/>
        <c:minorTickMark val="none"/>
        <c:tickLblPos val="nextTo"/>
        <c:crossAx val="2069289727"/>
        <c:crossesAt val="2"/>
        <c:crossBetween val="midCat"/>
      </c:valAx>
      <c:valAx>
        <c:axId val="2069289727"/>
        <c:scaling>
          <c:orientation val="minMax"/>
          <c:min val="2"/>
        </c:scaling>
        <c:delete val="0"/>
        <c:axPos val="l"/>
        <c:majorGridlines>
          <c:spPr>
            <a:ln w="3175">
              <a:solidFill>
                <a:srgbClr val="C0C0C0"/>
              </a:solidFill>
              <a:prstDash val="solid"/>
            </a:ln>
          </c:spPr>
        </c:majorGridlines>
        <c:numFmt formatCode="General" sourceLinked="1"/>
        <c:majorTickMark val="out"/>
        <c:minorTickMark val="none"/>
        <c:tickLblPos val="nextTo"/>
        <c:crossAx val="2069283487"/>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fi-FI"/>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Model 1 for GallonsPer100Miles    (1 variable, n=392)</a:t>
            </a:r>
          </a:p>
        </c:rich>
      </c:tx>
      <c:overlay val="0"/>
    </c:title>
    <c:autoTitleDeleted val="0"/>
    <c:plotArea>
      <c:layout/>
      <c:barChart>
        <c:barDir val="col"/>
        <c:grouping val="clustered"/>
        <c:varyColors val="0"/>
        <c:ser>
          <c:idx val="0"/>
          <c:order val="0"/>
          <c:tx>
            <c:v>Actual</c:v>
          </c:tx>
          <c:spPr>
            <a:solidFill>
              <a:srgbClr val="0000FF"/>
            </a:solidFill>
            <a:ln w="3175">
              <a:solidFill>
                <a:srgbClr val="0000FF"/>
              </a:solidFill>
              <a:prstDash val="solid"/>
            </a:ln>
            <a:effectLst/>
          </c:spPr>
          <c:invertIfNegative val="0"/>
          <c:trendline>
            <c:spPr>
              <a:ln w="12700">
                <a:solidFill>
                  <a:srgbClr val="FF0000"/>
                </a:solidFill>
                <a:prstDash val="sysDash"/>
              </a:ln>
            </c:spPr>
            <c:trendlineType val="linear"/>
            <c:dispRSqr val="0"/>
            <c:dispEq val="0"/>
          </c:trendline>
          <c:cat>
            <c:numLit>
              <c:formatCode>General</c:formatCode>
              <c:ptCount val="39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numLit>
          </c:cat>
          <c:val>
            <c:numLit>
              <c:formatCode>General</c:formatCode>
              <c:ptCount val="392"/>
              <c:pt idx="0">
                <c:v>-0.13938031520850558</c:v>
              </c:pt>
              <c:pt idx="1">
                <c:v>0.64404498747973804</c:v>
              </c:pt>
              <c:pt idx="2">
                <c:v>-2.1482775670119914E-2</c:v>
              </c:pt>
              <c:pt idx="3">
                <c:v>0.67816303081278306</c:v>
              </c:pt>
              <c:pt idx="4">
                <c:v>0.2827753744508108</c:v>
              </c:pt>
              <c:pt idx="5">
                <c:v>-0.47944921282723563</c:v>
              </c:pt>
              <c:pt idx="6">
                <c:v>-2.5797972136745173E-2</c:v>
              </c:pt>
              <c:pt idx="7">
                <c:v>4.7021096401669737E-2</c:v>
              </c:pt>
              <c:pt idx="8">
                <c:v>-0.14889687371358917</c:v>
              </c:pt>
              <c:pt idx="9">
                <c:v>0.37184037413375837</c:v>
              </c:pt>
              <c:pt idx="10">
                <c:v>0.86943734247959359</c:v>
              </c:pt>
              <c:pt idx="11">
                <c:v>1.265873600747045</c:v>
              </c:pt>
              <c:pt idx="12">
                <c:v>0.52614744794135238</c:v>
              </c:pt>
              <c:pt idx="13">
                <c:v>2.1726443827849264</c:v>
              </c:pt>
              <c:pt idx="14">
                <c:v>0.43437807174750498</c:v>
              </c:pt>
              <c:pt idx="15">
                <c:v>1.3889983958971008E-2</c:v>
              </c:pt>
              <c:pt idx="16">
                <c:v>1.1262844474829929</c:v>
              </c:pt>
              <c:pt idx="17">
                <c:v>0.65685188756276069</c:v>
              </c:pt>
              <c:pt idx="18">
                <c:v>0.39099164655350416</c:v>
              </c:pt>
              <c:pt idx="19">
                <c:v>1.044909056118704</c:v>
              </c:pt>
              <c:pt idx="20">
                <c:v>-0.25242479876498347</c:v>
              </c:pt>
              <c:pt idx="21">
                <c:v>0.33381840567064502</c:v>
              </c:pt>
              <c:pt idx="22">
                <c:v>0.26251004304237968</c:v>
              </c:pt>
              <c:pt idx="23">
                <c:v>0.35312790500376146</c:v>
              </c:pt>
              <c:pt idx="24">
                <c:v>0.55109085944744418</c:v>
              </c:pt>
              <c:pt idx="25">
                <c:v>2.3788263876602471</c:v>
              </c:pt>
              <c:pt idx="26">
                <c:v>2.7932015633907508</c:v>
              </c:pt>
              <c:pt idx="27">
                <c:v>1.8737079302229276</c:v>
              </c:pt>
              <c:pt idx="28">
                <c:v>3.2870843792714872</c:v>
              </c:pt>
              <c:pt idx="29">
                <c:v>0.39099164655350416</c:v>
              </c:pt>
              <c:pt idx="30">
                <c:v>2.6389009893905246E-2</c:v>
              </c:pt>
              <c:pt idx="31">
                <c:v>0.51737678292683142</c:v>
              </c:pt>
              <c:pt idx="32">
                <c:v>1.0766170151256631</c:v>
              </c:pt>
              <c:pt idx="33">
                <c:v>0.66776030673586639</c:v>
              </c:pt>
              <c:pt idx="34">
                <c:v>0.49082985598913886</c:v>
              </c:pt>
              <c:pt idx="35">
                <c:v>-8.1552932104365539E-2</c:v>
              </c:pt>
              <c:pt idx="36">
                <c:v>0.23511775156048564</c:v>
              </c:pt>
              <c:pt idx="37">
                <c:v>0.22560119305540294</c:v>
              </c:pt>
              <c:pt idx="38">
                <c:v>-0.21651458021354664</c:v>
              </c:pt>
              <c:pt idx="39">
                <c:v>0.32095949709380278</c:v>
              </c:pt>
              <c:pt idx="40">
                <c:v>0.42151916317066096</c:v>
              </c:pt>
              <c:pt idx="41">
                <c:v>0.12267202330165006</c:v>
              </c:pt>
              <c:pt idx="42">
                <c:v>-0.15599206237806928</c:v>
              </c:pt>
              <c:pt idx="43">
                <c:v>-0.83910427676224675</c:v>
              </c:pt>
              <c:pt idx="44">
                <c:v>0.80033242640627744</c:v>
              </c:pt>
              <c:pt idx="45">
                <c:v>0.75074960607388475</c:v>
              </c:pt>
              <c:pt idx="46">
                <c:v>-4.6877185181310566E-2</c:v>
              </c:pt>
              <c:pt idx="47">
                <c:v>0.49345206613724368</c:v>
              </c:pt>
              <c:pt idx="48">
                <c:v>0.87907316865257501</c:v>
              </c:pt>
              <c:pt idx="49">
                <c:v>0.27085302570144032</c:v>
              </c:pt>
              <c:pt idx="50">
                <c:v>0.11771336756768713</c:v>
              </c:pt>
              <c:pt idx="51">
                <c:v>0.13331745368306169</c:v>
              </c:pt>
              <c:pt idx="52">
                <c:v>0.53205647703923065</c:v>
              </c:pt>
              <c:pt idx="53">
                <c:v>0.44079885795362284</c:v>
              </c:pt>
              <c:pt idx="54">
                <c:v>0.90419270101471394</c:v>
              </c:pt>
              <c:pt idx="55">
                <c:v>0.83685457458037549</c:v>
              </c:pt>
              <c:pt idx="56">
                <c:v>0.59735408228586184</c:v>
              </c:pt>
              <c:pt idx="57">
                <c:v>0.69422309223441125</c:v>
              </c:pt>
              <c:pt idx="58">
                <c:v>0.82012439888338218</c:v>
              </c:pt>
              <c:pt idx="59">
                <c:v>1.2052950606193389</c:v>
              </c:pt>
              <c:pt idx="60">
                <c:v>1.2827491195238991</c:v>
              </c:pt>
              <c:pt idx="61">
                <c:v>0.66235556500602311</c:v>
              </c:pt>
              <c:pt idx="62">
                <c:v>-7.9545379867479227E-2</c:v>
              </c:pt>
              <c:pt idx="63">
                <c:v>-0.122289019519771</c:v>
              </c:pt>
              <c:pt idx="64">
                <c:v>0.36430418074762194</c:v>
              </c:pt>
              <c:pt idx="65">
                <c:v>-0.10385920374125046</c:v>
              </c:pt>
              <c:pt idx="66">
                <c:v>1.4385273063385888</c:v>
              </c:pt>
              <c:pt idx="67">
                <c:v>0.26705205008319943</c:v>
              </c:pt>
              <c:pt idx="68">
                <c:v>0.98783190903186568</c:v>
              </c:pt>
              <c:pt idx="69">
                <c:v>0.40575503777541844</c:v>
              </c:pt>
              <c:pt idx="70">
                <c:v>1.6036883683560945</c:v>
              </c:pt>
              <c:pt idx="71">
                <c:v>0.29902130559534346</c:v>
              </c:pt>
              <c:pt idx="72">
                <c:v>0.96750213792890527</c:v>
              </c:pt>
              <c:pt idx="73">
                <c:v>0.62767981808296902</c:v>
              </c:pt>
              <c:pt idx="74">
                <c:v>0.45446112274756345</c:v>
              </c:pt>
              <c:pt idx="75">
                <c:v>0.85061225944470742</c:v>
              </c:pt>
              <c:pt idx="76">
                <c:v>0.57216950942015243</c:v>
              </c:pt>
              <c:pt idx="77">
                <c:v>-2.2792752129111804E-2</c:v>
              </c:pt>
              <c:pt idx="78">
                <c:v>0.4311483355806347</c:v>
              </c:pt>
              <c:pt idx="79">
                <c:v>0.77328884157387057</c:v>
              </c:pt>
              <c:pt idx="80">
                <c:v>-1.5221886413760544E-2</c:v>
              </c:pt>
              <c:pt idx="81">
                <c:v>0.38320998765289227</c:v>
              </c:pt>
              <c:pt idx="82">
                <c:v>0.19976774450917834</c:v>
              </c:pt>
              <c:pt idx="83">
                <c:v>0.44300526693808573</c:v>
              </c:pt>
              <c:pt idx="84">
                <c:v>0.96403456323660031</c:v>
              </c:pt>
              <c:pt idx="85">
                <c:v>1.1566449979394218</c:v>
              </c:pt>
              <c:pt idx="86">
                <c:v>1.1582187460057058</c:v>
              </c:pt>
              <c:pt idx="87">
                <c:v>0.51514367986290921</c:v>
              </c:pt>
              <c:pt idx="88">
                <c:v>0.49840685040290822</c:v>
              </c:pt>
              <c:pt idx="89">
                <c:v>0.12787338534010928</c:v>
              </c:pt>
              <c:pt idx="90">
                <c:v>0.33293596923700264</c:v>
              </c:pt>
              <c:pt idx="91">
                <c:v>0.5080484911984291</c:v>
              </c:pt>
              <c:pt idx="92">
                <c:v>0.17705514736312544</c:v>
              </c:pt>
              <c:pt idx="93">
                <c:v>-0.1369204015703902</c:v>
              </c:pt>
              <c:pt idx="94">
                <c:v>0.12960717268626176</c:v>
              </c:pt>
              <c:pt idx="95">
                <c:v>1.447761232813213</c:v>
              </c:pt>
              <c:pt idx="96">
                <c:v>0.5246602383679928</c:v>
              </c:pt>
              <c:pt idx="97">
                <c:v>0.94690006946645777</c:v>
              </c:pt>
              <c:pt idx="98">
                <c:v>0.82980681129087497</c:v>
              </c:pt>
              <c:pt idx="99">
                <c:v>0.69803897298326678</c:v>
              </c:pt>
              <c:pt idx="100">
                <c:v>-0.30683737611589645</c:v>
              </c:pt>
              <c:pt idx="101">
                <c:v>0.84552351131113923</c:v>
              </c:pt>
              <c:pt idx="102">
                <c:v>0.80742871233899294</c:v>
              </c:pt>
              <c:pt idx="103">
                <c:v>0.20762760326313412</c:v>
              </c:pt>
              <c:pt idx="104">
                <c:v>3.5163734679821701E-3</c:v>
              </c:pt>
              <c:pt idx="105">
                <c:v>0.91327905314729918</c:v>
              </c:pt>
              <c:pt idx="106">
                <c:v>1.1002776372907013</c:v>
              </c:pt>
              <c:pt idx="107">
                <c:v>1.4289536282730424</c:v>
              </c:pt>
              <c:pt idx="108">
                <c:v>0.97933633394717079</c:v>
              </c:pt>
              <c:pt idx="109">
                <c:v>0.80102943911231383</c:v>
              </c:pt>
              <c:pt idx="110">
                <c:v>2.2532462224822716</c:v>
              </c:pt>
              <c:pt idx="111">
                <c:v>1.6383641152791495</c:v>
              </c:pt>
              <c:pt idx="112">
                <c:v>0.8562374323703259</c:v>
              </c:pt>
              <c:pt idx="113">
                <c:v>0.29938049727302651</c:v>
              </c:pt>
              <c:pt idx="114">
                <c:v>-3.0398290173676124E-2</c:v>
              </c:pt>
              <c:pt idx="115">
                <c:v>-0.78688727668627934</c:v>
              </c:pt>
              <c:pt idx="116">
                <c:v>0.59154987695693562</c:v>
              </c:pt>
              <c:pt idx="117">
                <c:v>0.80540856382419035</c:v>
              </c:pt>
              <c:pt idx="118">
                <c:v>0.90361606238876302</c:v>
              </c:pt>
              <c:pt idx="119">
                <c:v>0.67091077612592276</c:v>
              </c:pt>
              <c:pt idx="120">
                <c:v>1.1537784672486433</c:v>
              </c:pt>
              <c:pt idx="121">
                <c:v>-6.4952683944484058E-2</c:v>
              </c:pt>
              <c:pt idx="122">
                <c:v>0.51351390950439679</c:v>
              </c:pt>
              <c:pt idx="123">
                <c:v>3.1185672447605919</c:v>
              </c:pt>
              <c:pt idx="124">
                <c:v>2.0466423893399366E-3</c:v>
              </c:pt>
              <c:pt idx="125">
                <c:v>0.61369579370288285</c:v>
              </c:pt>
              <c:pt idx="126">
                <c:v>1.2630070700562657</c:v>
              </c:pt>
              <c:pt idx="127">
                <c:v>0.225176116770196</c:v>
              </c:pt>
              <c:pt idx="128">
                <c:v>-2.3103949111382249E-2</c:v>
              </c:pt>
              <c:pt idx="129">
                <c:v>0.32202142261870481</c:v>
              </c:pt>
              <c:pt idx="130">
                <c:v>-2.7032443765127034E-2</c:v>
              </c:pt>
              <c:pt idx="131">
                <c:v>7.4805034351630439E-2</c:v>
              </c:pt>
              <c:pt idx="132">
                <c:v>0.33313934892838848</c:v>
              </c:pt>
              <c:pt idx="133">
                <c:v>-0.32836313593915456</c:v>
              </c:pt>
              <c:pt idx="134">
                <c:v>-0.54935841026335552</c:v>
              </c:pt>
              <c:pt idx="135">
                <c:v>-7.4504057108890187E-2</c:v>
              </c:pt>
              <c:pt idx="136">
                <c:v>-0.2043780687904766</c:v>
              </c:pt>
              <c:pt idx="137">
                <c:v>-0.51819357844412206</c:v>
              </c:pt>
              <c:pt idx="138">
                <c:v>0.14237940044007136</c:v>
              </c:pt>
              <c:pt idx="139">
                <c:v>-1.8743268888827824E-2</c:v>
              </c:pt>
              <c:pt idx="140">
                <c:v>0.82298427581115341</c:v>
              </c:pt>
              <c:pt idx="141">
                <c:v>0.2386979401576812</c:v>
              </c:pt>
              <c:pt idx="142">
                <c:v>0.74704610796216997</c:v>
              </c:pt>
              <c:pt idx="143">
                <c:v>3.2478935811197651E-2</c:v>
              </c:pt>
              <c:pt idx="144">
                <c:v>0.26738545100913536</c:v>
              </c:pt>
              <c:pt idx="145">
                <c:v>0.89209793113182689</c:v>
              </c:pt>
              <c:pt idx="146">
                <c:v>0.33232245684992856</c:v>
              </c:pt>
              <c:pt idx="147">
                <c:v>0.23152495224763436</c:v>
              </c:pt>
              <c:pt idx="148">
                <c:v>8.0923291657781782E-2</c:v>
              </c:pt>
              <c:pt idx="149">
                <c:v>0.13848674946255901</c:v>
              </c:pt>
              <c:pt idx="150">
                <c:v>-1.5669012950561445E-2</c:v>
              </c:pt>
              <c:pt idx="151">
                <c:v>-6.1359884631632333E-2</c:v>
              </c:pt>
              <c:pt idx="152">
                <c:v>1.0965634848256034</c:v>
              </c:pt>
              <c:pt idx="153">
                <c:v>1.5716212176714528</c:v>
              </c:pt>
              <c:pt idx="154">
                <c:v>-1.4630643416858486</c:v>
              </c:pt>
              <c:pt idx="155">
                <c:v>-0.65109416009635712</c:v>
              </c:pt>
              <c:pt idx="156">
                <c:v>-1.1683204928398832</c:v>
              </c:pt>
              <c:pt idx="157">
                <c:v>-0.55113553802102455</c:v>
              </c:pt>
              <c:pt idx="158">
                <c:v>-0.51129923008714329</c:v>
              </c:pt>
              <c:pt idx="159">
                <c:v>-0.12631429780208681</c:v>
              </c:pt>
              <c:pt idx="160">
                <c:v>0.57989485567208732</c:v>
              </c:pt>
              <c:pt idx="161">
                <c:v>-0.62657455947742502</c:v>
              </c:pt>
              <c:pt idx="162">
                <c:v>-0.12681999289827672</c:v>
              </c:pt>
              <c:pt idx="163">
                <c:v>-0.20427405180283653</c:v>
              </c:pt>
              <c:pt idx="164">
                <c:v>2.5781905825047984</c:v>
              </c:pt>
              <c:pt idx="165">
                <c:v>6.4478523726503312E-2</c:v>
              </c:pt>
              <c:pt idx="166">
                <c:v>0.15261627061457883</c:v>
              </c:pt>
              <c:pt idx="167">
                <c:v>0.32799866346605366</c:v>
              </c:pt>
              <c:pt idx="168">
                <c:v>0.23410427588375704</c:v>
              </c:pt>
              <c:pt idx="169">
                <c:v>-0.13777175248289808</c:v>
              </c:pt>
              <c:pt idx="170">
                <c:v>0.52604571965759561</c:v>
              </c:pt>
              <c:pt idx="171">
                <c:v>0.13443286086308159</c:v>
              </c:pt>
              <c:pt idx="172">
                <c:v>0.7621891047909175</c:v>
              </c:pt>
              <c:pt idx="173">
                <c:v>0.47018476272624365</c:v>
              </c:pt>
              <c:pt idx="174">
                <c:v>7.6221716395533434E-2</c:v>
              </c:pt>
              <c:pt idx="175">
                <c:v>5.7257966576178099E-2</c:v>
              </c:pt>
              <c:pt idx="176">
                <c:v>-0.39872810546199222</c:v>
              </c:pt>
              <c:pt idx="177">
                <c:v>-0.18029419881013453</c:v>
              </c:pt>
              <c:pt idx="178">
                <c:v>-0.2506910114188301</c:v>
              </c:pt>
              <c:pt idx="179">
                <c:v>0.29840973411399752</c:v>
              </c:pt>
              <c:pt idx="180">
                <c:v>-0.32036845933664271</c:v>
              </c:pt>
              <c:pt idx="181">
                <c:v>0.5312470816960535</c:v>
              </c:pt>
              <c:pt idx="182">
                <c:v>-7.9046064149709494E-2</c:v>
              </c:pt>
              <c:pt idx="183">
                <c:v>0.31671837073455444</c:v>
              </c:pt>
              <c:pt idx="184">
                <c:v>0.26615895763050679</c:v>
              </c:pt>
              <c:pt idx="185">
                <c:v>-1.2133729595929434</c:v>
              </c:pt>
              <c:pt idx="186">
                <c:v>-0.63431399022483959</c:v>
              </c:pt>
              <c:pt idx="187">
                <c:v>-3.7397572076208974E-2</c:v>
              </c:pt>
              <c:pt idx="188">
                <c:v>-3.1106949740727252E-2</c:v>
              </c:pt>
              <c:pt idx="189">
                <c:v>-0.67962495450212312</c:v>
              </c:pt>
              <c:pt idx="190">
                <c:v>-0.88767943604045207</c:v>
              </c:pt>
              <c:pt idx="191">
                <c:v>-0.6752458297902475</c:v>
              </c:pt>
              <c:pt idx="192">
                <c:v>-0.52403452828161967</c:v>
              </c:pt>
              <c:pt idx="193">
                <c:v>0.30027360280327509</c:v>
              </c:pt>
              <c:pt idx="194">
                <c:v>0.7099718261418313</c:v>
              </c:pt>
              <c:pt idx="195">
                <c:v>0.47018476272624365</c:v>
              </c:pt>
              <c:pt idx="196">
                <c:v>0.29840973411399752</c:v>
              </c:pt>
              <c:pt idx="197">
                <c:v>-0.94980261064851312</c:v>
              </c:pt>
              <c:pt idx="198">
                <c:v>-0.2607454294391971</c:v>
              </c:pt>
              <c:pt idx="199">
                <c:v>-0.53399448116619208</c:v>
              </c:pt>
              <c:pt idx="200">
                <c:v>0.55855770817515449</c:v>
              </c:pt>
              <c:pt idx="201">
                <c:v>0.60592359190096134</c:v>
              </c:pt>
              <c:pt idx="202">
                <c:v>5.5018171311183472E-2</c:v>
              </c:pt>
              <c:pt idx="203">
                <c:v>0.21537183062455378</c:v>
              </c:pt>
              <c:pt idx="204">
                <c:v>-0.29332464706626293</c:v>
              </c:pt>
              <c:pt idx="205">
                <c:v>-8.1175150225991644E-2</c:v>
              </c:pt>
              <c:pt idx="206">
                <c:v>1.2414405386210374</c:v>
              </c:pt>
              <c:pt idx="207">
                <c:v>-2.6071737027478115E-2</c:v>
              </c:pt>
              <c:pt idx="208">
                <c:v>0.56341596066445288</c:v>
              </c:pt>
              <c:pt idx="209">
                <c:v>-0.18220661154226558</c:v>
              </c:pt>
              <c:pt idx="210">
                <c:v>-1.1531275253877986</c:v>
              </c:pt>
              <c:pt idx="211">
                <c:v>1.0420549938134736</c:v>
              </c:pt>
              <c:pt idx="212">
                <c:v>1.3628056528517289</c:v>
              </c:pt>
              <c:pt idx="213">
                <c:v>1.5621911976592946</c:v>
              </c:pt>
              <c:pt idx="214">
                <c:v>9.2630418759571675E-3</c:v>
              </c:pt>
              <c:pt idx="215">
                <c:v>-2.2723407470684354E-2</c:v>
              </c:pt>
              <c:pt idx="216">
                <c:v>-6.1291387958370969E-3</c:v>
              </c:pt>
              <c:pt idx="217">
                <c:v>0.31411272145481517</c:v>
              </c:pt>
              <c:pt idx="218">
                <c:v>-6.8867712462719055E-3</c:v>
              </c:pt>
              <c:pt idx="219">
                <c:v>-0.63255419863177575</c:v>
              </c:pt>
              <c:pt idx="220">
                <c:v>-0.77656869404851214</c:v>
              </c:pt>
              <c:pt idx="221">
                <c:v>-0.3460117196913961</c:v>
              </c:pt>
              <c:pt idx="222">
                <c:v>-0.3996949949042099</c:v>
              </c:pt>
              <c:pt idx="223">
                <c:v>-8.3907540167906802E-3</c:v>
              </c:pt>
              <c:pt idx="224">
                <c:v>-0.67991788993018965</c:v>
              </c:pt>
              <c:pt idx="225">
                <c:v>-0.65023518164246319</c:v>
              </c:pt>
              <c:pt idx="226">
                <c:v>-0.32593999962786313</c:v>
              </c:pt>
              <c:pt idx="227">
                <c:v>-0.68632761060942116</c:v>
              </c:pt>
              <c:pt idx="228">
                <c:v>-0.38935640334521526</c:v>
              </c:pt>
              <c:pt idx="229">
                <c:v>-0.66676237872965327</c:v>
              </c:pt>
              <c:pt idx="230">
                <c:v>-0.88571315541698592</c:v>
              </c:pt>
              <c:pt idx="231">
                <c:v>0.46498340068778576</c:v>
              </c:pt>
              <c:pt idx="232">
                <c:v>-0.28868968524214544</c:v>
              </c:pt>
              <c:pt idx="233">
                <c:v>0.29938049727302651</c:v>
              </c:pt>
              <c:pt idx="234">
                <c:v>-0.47476052104468058</c:v>
              </c:pt>
              <c:pt idx="235">
                <c:v>0.10294566778603009</c:v>
              </c:pt>
              <c:pt idx="236">
                <c:v>-0.2322791262461279</c:v>
              </c:pt>
              <c:pt idx="237">
                <c:v>0.27202044137528025</c:v>
              </c:pt>
              <c:pt idx="238">
                <c:v>-0.13805077332920002</c:v>
              </c:pt>
              <c:pt idx="239">
                <c:v>4.5098156189721017E-2</c:v>
              </c:pt>
              <c:pt idx="240">
                <c:v>0.52357068085568859</c:v>
              </c:pt>
              <c:pt idx="241">
                <c:v>0.31551619931735964</c:v>
              </c:pt>
              <c:pt idx="242">
                <c:v>-0.74112727710886528</c:v>
              </c:pt>
              <c:pt idx="243">
                <c:v>2.9520869573278041E-2</c:v>
              </c:pt>
              <c:pt idx="244">
                <c:v>-1.2532404153175136E-2</c:v>
              </c:pt>
              <c:pt idx="245">
                <c:v>-0.67061375039118776</c:v>
              </c:pt>
              <c:pt idx="246">
                <c:v>2.9520869573278041E-2</c:v>
              </c:pt>
              <c:pt idx="247">
                <c:v>-0.42881380150812731</c:v>
              </c:pt>
              <c:pt idx="248">
                <c:v>-0.94080157246761154</c:v>
              </c:pt>
              <c:pt idx="249">
                <c:v>-0.85887078610519119</c:v>
              </c:pt>
              <c:pt idx="250">
                <c:v>-0.54034994516146195</c:v>
              </c:pt>
              <c:pt idx="251">
                <c:v>-0.21179530646895017</c:v>
              </c:pt>
              <c:pt idx="252">
                <c:v>0.19007055831721509</c:v>
              </c:pt>
              <c:pt idx="253">
                <c:v>-0.35158284636039516</c:v>
              </c:pt>
              <c:pt idx="254">
                <c:v>-0.68858682666095383</c:v>
              </c:pt>
              <c:pt idx="255">
                <c:v>-3.0563215737424265E-2</c:v>
              </c:pt>
              <c:pt idx="256">
                <c:v>-0.6255773078022866</c:v>
              </c:pt>
              <c:pt idx="257">
                <c:v>-0.13477985484146515</c:v>
              </c:pt>
              <c:pt idx="258">
                <c:v>-0.51971111689627403</c:v>
              </c:pt>
              <c:pt idx="259">
                <c:v>-7.0979817726666283E-3</c:v>
              </c:pt>
              <c:pt idx="260">
                <c:v>-0.34963333708466049</c:v>
              </c:pt>
              <c:pt idx="261">
                <c:v>5.7075096783244739E-2</c:v>
              </c:pt>
              <c:pt idx="262">
                <c:v>0.34832842418864551</c:v>
              </c:pt>
              <c:pt idx="263">
                <c:v>-0.97931166786232371</c:v>
              </c:pt>
              <c:pt idx="264">
                <c:v>-2.2723407470684354E-2</c:v>
              </c:pt>
              <c:pt idx="265">
                <c:v>-0.4218769796322408</c:v>
              </c:pt>
              <c:pt idx="266">
                <c:v>6.9014682239129321E-2</c:v>
              </c:pt>
              <c:pt idx="267">
                <c:v>-0.24984483707291671</c:v>
              </c:pt>
              <c:pt idx="268">
                <c:v>0.7591163074719911</c:v>
              </c:pt>
              <c:pt idx="269">
                <c:v>-6.8646447447926029E-2</c:v>
              </c:pt>
              <c:pt idx="270">
                <c:v>-0.36802721084202616</c:v>
              </c:pt>
              <c:pt idx="271">
                <c:v>0.39459684106783888</c:v>
              </c:pt>
              <c:pt idx="272">
                <c:v>0.39974517492712103</c:v>
              </c:pt>
              <c:pt idx="273">
                <c:v>0.81851566441200596</c:v>
              </c:pt>
              <c:pt idx="274">
                <c:v>0.16394898728785989</c:v>
              </c:pt>
              <c:pt idx="275">
                <c:v>0.64087964594713487</c:v>
              </c:pt>
              <c:pt idx="276">
                <c:v>0.1046213459143579</c:v>
              </c:pt>
              <c:pt idx="277">
                <c:v>6.8449514593612815E-2</c:v>
              </c:pt>
              <c:pt idx="278">
                <c:v>-0.59472215741282763</c:v>
              </c:pt>
              <c:pt idx="279">
                <c:v>0.24673587566349564</c:v>
              </c:pt>
              <c:pt idx="280">
                <c:v>-0.14608550749085492</c:v>
              </c:pt>
              <c:pt idx="281">
                <c:v>-0.33006564552860684</c:v>
              </c:pt>
              <c:pt idx="282">
                <c:v>-0.59090156087923251</c:v>
              </c:pt>
              <c:pt idx="283">
                <c:v>-0.3951354778949101</c:v>
              </c:pt>
              <c:pt idx="284">
                <c:v>-0.39628469244563469</c:v>
              </c:pt>
              <c:pt idx="285">
                <c:v>-0.41626790327288532</c:v>
              </c:pt>
              <c:pt idx="286">
                <c:v>-0.7656450511043591</c:v>
              </c:pt>
              <c:pt idx="287">
                <c:v>-1.2618980757571947</c:v>
              </c:pt>
              <c:pt idx="288">
                <c:v>-0.19690600792226132</c:v>
              </c:pt>
              <c:pt idx="289">
                <c:v>-0.66171505939215347</c:v>
              </c:pt>
              <c:pt idx="290">
                <c:v>-1.0454617482812498</c:v>
              </c:pt>
              <c:pt idx="291">
                <c:v>0.17751058705562528</c:v>
              </c:pt>
              <c:pt idx="292">
                <c:v>-0.11142369884843184</c:v>
              </c:pt>
              <c:pt idx="293">
                <c:v>-0.13882732954808974</c:v>
              </c:pt>
              <c:pt idx="294">
                <c:v>-0.59932218757632727</c:v>
              </c:pt>
              <c:pt idx="295">
                <c:v>-1.8030064677482835</c:v>
              </c:pt>
              <c:pt idx="296">
                <c:v>-2.0336895728840236</c:v>
              </c:pt>
              <c:pt idx="297">
                <c:v>-1.4740560558368072</c:v>
              </c:pt>
              <c:pt idx="298">
                <c:v>-1.3651973152771895</c:v>
              </c:pt>
              <c:pt idx="299">
                <c:v>-0.51010056319375785</c:v>
              </c:pt>
              <c:pt idx="300">
                <c:v>-0.44883707943557338</c:v>
              </c:pt>
              <c:pt idx="301">
                <c:v>2.2658638976915224E-2</c:v>
              </c:pt>
              <c:pt idx="302">
                <c:v>-0.63174690969711644</c:v>
              </c:pt>
              <c:pt idx="303">
                <c:v>-0.72783046350929714</c:v>
              </c:pt>
              <c:pt idx="304">
                <c:v>-0.64670095088900048</c:v>
              </c:pt>
              <c:pt idx="305">
                <c:v>-0.56962756087517041</c:v>
              </c:pt>
              <c:pt idx="306">
                <c:v>-1.0662308397455944</c:v>
              </c:pt>
              <c:pt idx="307">
                <c:v>-0.92734652577947063</c:v>
              </c:pt>
              <c:pt idx="308">
                <c:v>-0.40716659106295738</c:v>
              </c:pt>
              <c:pt idx="309">
                <c:v>-0.18010938618088446</c:v>
              </c:pt>
              <c:pt idx="310">
                <c:v>-0.43208961871649354</c:v>
              </c:pt>
              <c:pt idx="311">
                <c:v>-0.69139895141332763</c:v>
              </c:pt>
              <c:pt idx="312">
                <c:v>-0.80783590542443751</c:v>
              </c:pt>
              <c:pt idx="313">
                <c:v>-0.71108207289297987</c:v>
              </c:pt>
              <c:pt idx="314">
                <c:v>-0.24607793294643621</c:v>
              </c:pt>
              <c:pt idx="315">
                <c:v>-0.49781982818332704</c:v>
              </c:pt>
              <c:pt idx="316">
                <c:v>-0.96433780727836282</c:v>
              </c:pt>
              <c:pt idx="317">
                <c:v>-0.83214426485138926</c:v>
              </c:pt>
              <c:pt idx="318">
                <c:v>-1.1370807076779301</c:v>
              </c:pt>
              <c:pt idx="319">
                <c:v>-0.44118328676901886</c:v>
              </c:pt>
              <c:pt idx="320">
                <c:v>-1.1321135634460293</c:v>
              </c:pt>
              <c:pt idx="321">
                <c:v>-0.89012018839152951</c:v>
              </c:pt>
              <c:pt idx="322">
                <c:v>-0.82705591807028211</c:v>
              </c:pt>
              <c:pt idx="323">
                <c:v>-0.97735528345820244</c:v>
              </c:pt>
              <c:pt idx="324">
                <c:v>-1.363990997673723</c:v>
              </c:pt>
              <c:pt idx="325">
                <c:v>-1.9871649337426973</c:v>
              </c:pt>
              <c:pt idx="326">
                <c:v>-1.9212205515079321</c:v>
              </c:pt>
              <c:pt idx="327">
                <c:v>-0.58509913385972068</c:v>
              </c:pt>
              <c:pt idx="328">
                <c:v>-0.38013898568568605</c:v>
              </c:pt>
              <c:pt idx="329">
                <c:v>0.53712203448990747</c:v>
              </c:pt>
              <c:pt idx="330">
                <c:v>-1.6069622116141677</c:v>
              </c:pt>
              <c:pt idx="331">
                <c:v>0.40389889516592836</c:v>
              </c:pt>
              <c:pt idx="332">
                <c:v>-1.0970705180838554</c:v>
              </c:pt>
              <c:pt idx="333">
                <c:v>-0.50369827944821832</c:v>
              </c:pt>
              <c:pt idx="334">
                <c:v>-0.26040491352989159</c:v>
              </c:pt>
              <c:pt idx="335">
                <c:v>-0.42887617071673034</c:v>
              </c:pt>
              <c:pt idx="336">
                <c:v>-0.28629886451697928</c:v>
              </c:pt>
              <c:pt idx="337">
                <c:v>-8.8996379174908213E-2</c:v>
              </c:pt>
              <c:pt idx="338">
                <c:v>-0.42149449708581432</c:v>
              </c:pt>
              <c:pt idx="339">
                <c:v>-0.10499704530967513</c:v>
              </c:pt>
              <c:pt idx="340">
                <c:v>-0.30649371977868745</c:v>
              </c:pt>
              <c:pt idx="341">
                <c:v>0.17779210992916195</c:v>
              </c:pt>
              <c:pt idx="342">
                <c:v>-0.10404064745212915</c:v>
              </c:pt>
              <c:pt idx="343">
                <c:v>-0.34127231579382311</c:v>
              </c:pt>
              <c:pt idx="344">
                <c:v>-0.52148917555877672</c:v>
              </c:pt>
              <c:pt idx="345">
                <c:v>-0.12876157230995933</c:v>
              </c:pt>
              <c:pt idx="346">
                <c:v>-0.57823960116972417</c:v>
              </c:pt>
              <c:pt idx="347">
                <c:v>-0.25836338854117047</c:v>
              </c:pt>
              <c:pt idx="348">
                <c:v>-0.40167728833721394</c:v>
              </c:pt>
              <c:pt idx="349">
                <c:v>-0.38643626761633376</c:v>
              </c:pt>
              <c:pt idx="350">
                <c:v>-0.48405599439731528</c:v>
              </c:pt>
              <c:pt idx="351">
                <c:v>-0.60772552021738235</c:v>
              </c:pt>
              <c:pt idx="352">
                <c:v>-1.1140852422227274</c:v>
              </c:pt>
              <c:pt idx="353">
                <c:v>-1.0237177049320154</c:v>
              </c:pt>
              <c:pt idx="354">
                <c:v>-1.6611592767082466</c:v>
              </c:pt>
              <c:pt idx="355">
                <c:v>-1.8411840334595069</c:v>
              </c:pt>
              <c:pt idx="356">
                <c:v>-0.710720439672059</c:v>
              </c:pt>
              <c:pt idx="357">
                <c:v>-0.56751052911371147</c:v>
              </c:pt>
              <c:pt idx="358">
                <c:v>-1.0763430826707534</c:v>
              </c:pt>
              <c:pt idx="359">
                <c:v>-2.3187043780232148</c:v>
              </c:pt>
              <c:pt idx="360">
                <c:v>2.536076043270441E-2</c:v>
              </c:pt>
              <c:pt idx="361">
                <c:v>5.4500017554077296E-2</c:v>
              </c:pt>
              <c:pt idx="362">
                <c:v>-0.56483247514417867</c:v>
              </c:pt>
              <c:pt idx="363">
                <c:v>-0.49323989998439233</c:v>
              </c:pt>
              <c:pt idx="364">
                <c:v>-0.83098923329243979</c:v>
              </c:pt>
              <c:pt idx="365">
                <c:v>-0.8584409745752648</c:v>
              </c:pt>
              <c:pt idx="366">
                <c:v>-0.54928219681156554</c:v>
              </c:pt>
              <c:pt idx="367">
                <c:v>-0.65794969786890212</c:v>
              </c:pt>
              <c:pt idx="368">
                <c:v>-0.42037908990579531</c:v>
              </c:pt>
              <c:pt idx="369">
                <c:v>-0.27486617744951136</c:v>
              </c:pt>
              <c:pt idx="370">
                <c:v>-0.42796168310145966</c:v>
              </c:pt>
              <c:pt idx="371">
                <c:v>0.19050036984714103</c:v>
              </c:pt>
              <c:pt idx="372">
                <c:v>-0.67246417305101502</c:v>
              </c:pt>
              <c:pt idx="373">
                <c:v>-0.52626534264165858</c:v>
              </c:pt>
              <c:pt idx="374">
                <c:v>-0.58694789975700479</c:v>
              </c:pt>
              <c:pt idx="375">
                <c:v>-0.66496833033387759</c:v>
              </c:pt>
              <c:pt idx="376">
                <c:v>-0.57092113136952927</c:v>
              </c:pt>
              <c:pt idx="377">
                <c:v>-0.39505819766657702</c:v>
              </c:pt>
              <c:pt idx="378">
                <c:v>9.8362854965001745E-2</c:v>
              </c:pt>
              <c:pt idx="379">
                <c:v>-0.44707181805115948</c:v>
              </c:pt>
              <c:pt idx="380">
                <c:v>-0.72574874426468039</c:v>
              </c:pt>
              <c:pt idx="381">
                <c:v>-2.2155349111269516</c:v>
              </c:pt>
              <c:pt idx="382">
                <c:v>-0.25543145349584906</c:v>
              </c:pt>
              <c:pt idx="383">
                <c:v>1.0422409266666044E-2</c:v>
              </c:pt>
              <c:pt idx="384">
                <c:v>-1.1152882873419143</c:v>
              </c:pt>
              <c:pt idx="385">
                <c:v>-0.95104324244907934</c:v>
              </c:pt>
              <c:pt idx="386">
                <c:v>-1.0307139772917409</c:v>
              </c:pt>
              <c:pt idx="387">
                <c:v>-0.75330800190730285</c:v>
              </c:pt>
              <c:pt idx="388">
                <c:v>-1.0399847844229266</c:v>
              </c:pt>
              <c:pt idx="389">
                <c:v>-0.47378696926540131</c:v>
              </c:pt>
              <c:pt idx="390">
                <c:v>-0.59950822206723275</c:v>
              </c:pt>
              <c:pt idx="391">
                <c:v>-1.109840139767412</c:v>
              </c:pt>
            </c:numLit>
          </c:val>
          <c:extLst>
            <c:ext xmlns:c16="http://schemas.microsoft.com/office/drawing/2014/chart" uri="{C3380CC4-5D6E-409C-BE32-E72D297353CC}">
              <c16:uniqueId val="{00000000-EB36-42B2-88FB-FC21FA366405}"/>
            </c:ext>
          </c:extLst>
        </c:ser>
        <c:dLbls>
          <c:showLegendKey val="0"/>
          <c:showVal val="0"/>
          <c:showCatName val="0"/>
          <c:showSerName val="0"/>
          <c:showPercent val="0"/>
          <c:showBubbleSize val="0"/>
        </c:dLbls>
        <c:gapWidth val="25"/>
        <c:axId val="2069286399"/>
        <c:axId val="2069284319"/>
      </c:barChart>
      <c:catAx>
        <c:axId val="2069286399"/>
        <c:scaling>
          <c:orientation val="minMax"/>
        </c:scaling>
        <c:delete val="0"/>
        <c:axPos val="b"/>
        <c:numFmt formatCode="General" sourceLinked="1"/>
        <c:majorTickMark val="none"/>
        <c:minorTickMark val="none"/>
        <c:tickLblPos val="low"/>
        <c:txPr>
          <a:bodyPr rot="-5400000" vert="horz"/>
          <a:lstStyle/>
          <a:p>
            <a:pPr>
              <a:defRPr sz="900"/>
            </a:pPr>
            <a:endParaRPr lang="fi-FI"/>
          </a:p>
        </c:txPr>
        <c:crossAx val="2069284319"/>
        <c:crossesAt val="0"/>
        <c:auto val="1"/>
        <c:lblAlgn val="ctr"/>
        <c:lblOffset val="100"/>
        <c:noMultiLvlLbl val="0"/>
      </c:catAx>
      <c:valAx>
        <c:axId val="2069284319"/>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2069286399"/>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Model 1 for GallonsPer100Miles    (1 variable, n=392)</a:t>
            </a:r>
          </a:p>
        </c:rich>
      </c:tx>
      <c:overlay val="0"/>
    </c:title>
    <c:autoTitleDeleted val="0"/>
    <c:plotArea>
      <c:layout/>
      <c:scatterChart>
        <c:scatterStyle val="lineMarker"/>
        <c:varyColors val="0"/>
        <c:ser>
          <c:idx val="0"/>
          <c:order val="0"/>
          <c:tx>
            <c:v>Actual</c:v>
          </c:tx>
          <c:spPr>
            <a:ln w="25400">
              <a:noFill/>
            </a:ln>
            <a:effectLst/>
          </c:spPr>
          <c:marker>
            <c:symbol val="diamond"/>
            <c:size val="4"/>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392"/>
              <c:pt idx="0">
                <c:v>5.6949358707640609</c:v>
              </c:pt>
              <c:pt idx="1">
                <c:v>6.0226216791869289</c:v>
              </c:pt>
              <c:pt idx="2">
                <c:v>5.5770383312256753</c:v>
              </c:pt>
              <c:pt idx="3">
                <c:v>5.5718369691872169</c:v>
              </c:pt>
              <c:pt idx="4">
                <c:v>5.5995775667256602</c:v>
              </c:pt>
              <c:pt idx="5">
                <c:v>7.1461158794939026</c:v>
              </c:pt>
              <c:pt idx="6">
                <c:v>7.1686551149938884</c:v>
              </c:pt>
              <c:pt idx="7">
                <c:v>7.0958360464554735</c:v>
              </c:pt>
              <c:pt idx="8">
                <c:v>7.2917540165707324</c:v>
              </c:pt>
              <c:pt idx="9">
                <c:v>6.2948262925329086</c:v>
              </c:pt>
              <c:pt idx="10">
                <c:v>5.7972293241870734</c:v>
              </c:pt>
              <c:pt idx="11">
                <c:v>5.8769835421100982</c:v>
              </c:pt>
              <c:pt idx="12">
                <c:v>6.1405192187253146</c:v>
              </c:pt>
              <c:pt idx="13">
                <c:v>4.9702127600722168</c:v>
              </c:pt>
              <c:pt idx="14">
                <c:v>3.732288594919162</c:v>
              </c:pt>
              <c:pt idx="15">
                <c:v>4.5315645614955748</c:v>
              </c:pt>
              <c:pt idx="16">
                <c:v>4.4292711080725624</c:v>
              </c:pt>
              <c:pt idx="17">
                <c:v>4.1050528743420012</c:v>
              </c:pt>
              <c:pt idx="18">
                <c:v>3.3127120571501996</c:v>
              </c:pt>
              <c:pt idx="19">
                <c:v>2.8012447900351423</c:v>
              </c:pt>
              <c:pt idx="20">
                <c:v>4.2524247987649835</c:v>
              </c:pt>
              <c:pt idx="21">
                <c:v>3.8328482609960219</c:v>
              </c:pt>
              <c:pt idx="22">
                <c:v>3.7374899569576203</c:v>
              </c:pt>
              <c:pt idx="23">
                <c:v>3.4930259411500848</c:v>
              </c:pt>
              <c:pt idx="24">
                <c:v>4.2108139024573177</c:v>
              </c:pt>
              <c:pt idx="25">
                <c:v>7.6211736123397529</c:v>
              </c:pt>
              <c:pt idx="26">
                <c:v>7.2067984366092492</c:v>
              </c:pt>
              <c:pt idx="27">
                <c:v>7.2172011606861641</c:v>
              </c:pt>
              <c:pt idx="28">
                <c:v>7.8240267318396235</c:v>
              </c:pt>
              <c:pt idx="29">
                <c:v>3.3127120571501996</c:v>
              </c:pt>
              <c:pt idx="30">
                <c:v>3.5450395615346664</c:v>
              </c:pt>
              <c:pt idx="31">
                <c:v>3.4826232170731686</c:v>
              </c:pt>
              <c:pt idx="32">
                <c:v>4.1865408796111794</c:v>
              </c:pt>
              <c:pt idx="33">
                <c:v>5.5822396932641336</c:v>
              </c:pt>
              <c:pt idx="34">
                <c:v>5.3915230851873321</c:v>
              </c:pt>
              <c:pt idx="35">
                <c:v>5.344710826841208</c:v>
              </c:pt>
              <c:pt idx="36">
                <c:v>5.3204378039950697</c:v>
              </c:pt>
              <c:pt idx="37">
                <c:v>6.9172559498017403</c:v>
              </c:pt>
              <c:pt idx="38">
                <c:v>7.3593717230706899</c:v>
              </c:pt>
              <c:pt idx="39">
                <c:v>6.8218976457633405</c:v>
              </c:pt>
              <c:pt idx="40">
                <c:v>6.7213379796864823</c:v>
              </c:pt>
              <c:pt idx="41">
                <c:v>8.2106613100316839</c:v>
              </c:pt>
              <c:pt idx="42">
                <c:v>7.8482997546857618</c:v>
              </c:pt>
              <c:pt idx="43">
                <c:v>8.5314119690699393</c:v>
              </c:pt>
              <c:pt idx="44">
                <c:v>4.7552231291492779</c:v>
              </c:pt>
              <c:pt idx="45">
                <c:v>3.7947049393806611</c:v>
              </c:pt>
              <c:pt idx="46">
                <c:v>5.310035079918153</c:v>
              </c:pt>
              <c:pt idx="47">
                <c:v>5.0621034894183117</c:v>
              </c:pt>
              <c:pt idx="48">
                <c:v>3.4687529183039465</c:v>
              </c:pt>
              <c:pt idx="49">
                <c:v>3.3005755457271313</c:v>
              </c:pt>
              <c:pt idx="50">
                <c:v>3.2156199657656463</c:v>
              </c:pt>
              <c:pt idx="51">
                <c:v>3.2000158796502718</c:v>
              </c:pt>
              <c:pt idx="52">
                <c:v>2.6937499745736724</c:v>
              </c:pt>
              <c:pt idx="53">
                <c:v>2.4163439991892344</c:v>
              </c:pt>
              <c:pt idx="54">
                <c:v>2.7995110026889898</c:v>
              </c:pt>
              <c:pt idx="55">
                <c:v>3.0092992715734708</c:v>
              </c:pt>
              <c:pt idx="56">
                <c:v>3.5693125843808051</c:v>
              </c:pt>
              <c:pt idx="57">
                <c:v>3.3057769077655887</c:v>
              </c:pt>
              <c:pt idx="58">
                <c:v>3.5277016880731393</c:v>
              </c:pt>
              <c:pt idx="59">
                <c:v>3.7947049393806611</c:v>
              </c:pt>
              <c:pt idx="60">
                <c:v>3.4791556423808627</c:v>
              </c:pt>
              <c:pt idx="61">
                <c:v>7.0299521273016694</c:v>
              </c:pt>
              <c:pt idx="62">
                <c:v>7.2224025227246225</c:v>
              </c:pt>
              <c:pt idx="63">
                <c:v>6.788955686186438</c:v>
              </c:pt>
              <c:pt idx="64">
                <c:v>6.7785529621095213</c:v>
              </c:pt>
              <c:pt idx="65">
                <c:v>5.9862121449177215</c:v>
              </c:pt>
              <c:pt idx="66">
                <c:v>7.6523817845705029</c:v>
              </c:pt>
              <c:pt idx="67">
                <c:v>7.4252556422244931</c:v>
              </c:pt>
              <c:pt idx="68">
                <c:v>7.3455014243014682</c:v>
              </c:pt>
              <c:pt idx="69">
                <c:v>7.2865526545322741</c:v>
              </c:pt>
              <c:pt idx="70">
                <c:v>3.659469526380748</c:v>
              </c:pt>
              <c:pt idx="71">
                <c:v>6.3676453610713235</c:v>
              </c:pt>
              <c:pt idx="72">
                <c:v>6.7248055543787872</c:v>
              </c:pt>
              <c:pt idx="73">
                <c:v>7.0646278742247235</c:v>
              </c:pt>
              <c:pt idx="74">
                <c:v>6.6883960201095798</c:v>
              </c:pt>
              <c:pt idx="75">
                <c:v>4.7049432961108479</c:v>
              </c:pt>
              <c:pt idx="76">
                <c:v>3.9732850360343934</c:v>
              </c:pt>
              <c:pt idx="77">
                <c:v>4.7846975140338737</c:v>
              </c:pt>
              <c:pt idx="78">
                <c:v>3.4150055105732116</c:v>
              </c:pt>
              <c:pt idx="79">
                <c:v>3.7721657038806753</c:v>
              </c:pt>
              <c:pt idx="80">
                <c:v>3.5866504578423322</c:v>
              </c:pt>
              <c:pt idx="81">
                <c:v>3.9646160993036292</c:v>
              </c:pt>
              <c:pt idx="82">
                <c:v>3.3716608269193933</c:v>
              </c:pt>
              <c:pt idx="83">
                <c:v>3.260698436765618</c:v>
              </c:pt>
              <c:pt idx="84">
                <c:v>6.7282731290710922</c:v>
              </c:pt>
              <c:pt idx="85">
                <c:v>5.9862121449177215</c:v>
              </c:pt>
              <c:pt idx="86">
                <c:v>6.5340889463019867</c:v>
              </c:pt>
              <c:pt idx="87">
                <c:v>6.627713462994234</c:v>
              </c:pt>
              <c:pt idx="88">
                <c:v>6.1682598162637587</c:v>
              </c:pt>
              <c:pt idx="89">
                <c:v>8.2054599479932246</c:v>
              </c:pt>
              <c:pt idx="90">
                <c:v>7.3593717230706899</c:v>
              </c:pt>
              <c:pt idx="91">
                <c:v>7.1842592011092634</c:v>
              </c:pt>
              <c:pt idx="92">
                <c:v>6.9658019954940178</c:v>
              </c:pt>
              <c:pt idx="93">
                <c:v>7.8292280938780827</c:v>
              </c:pt>
              <c:pt idx="94">
                <c:v>8.2037261606470722</c:v>
              </c:pt>
              <c:pt idx="95">
                <c:v>6.2445464594944795</c:v>
              </c:pt>
              <c:pt idx="96">
                <c:v>5.0308953171875626</c:v>
              </c:pt>
              <c:pt idx="97">
                <c:v>5.3030999305335422</c:v>
              </c:pt>
              <c:pt idx="98">
                <c:v>4.7257487442646804</c:v>
              </c:pt>
              <c:pt idx="99">
                <c:v>4.8575165825722886</c:v>
              </c:pt>
              <c:pt idx="100">
                <c:v>4.654663463072418</c:v>
              </c:pt>
              <c:pt idx="101">
                <c:v>3.000630334842707</c:v>
              </c:pt>
              <c:pt idx="102">
                <c:v>8.2834803785700988</c:v>
              </c:pt>
              <c:pt idx="103">
                <c:v>8.1257057300701998</c:v>
              </c:pt>
              <c:pt idx="104">
                <c:v>7.6887913188397103</c:v>
              </c:pt>
              <c:pt idx="105">
                <c:v>7.4200542801860347</c:v>
              </c:pt>
              <c:pt idx="106">
                <c:v>4.4552779182648541</c:v>
              </c:pt>
              <c:pt idx="107">
                <c:v>3.5710463717269576</c:v>
              </c:pt>
              <c:pt idx="108">
                <c:v>3.7825684279575911</c:v>
              </c:pt>
              <c:pt idx="109">
                <c:v>3.744425106342232</c:v>
              </c:pt>
              <c:pt idx="110">
                <c:v>3.3023093330732838</c:v>
              </c:pt>
              <c:pt idx="111">
                <c:v>3.624793779457693</c:v>
              </c:pt>
              <c:pt idx="112">
                <c:v>3.905667329534436</c:v>
              </c:pt>
              <c:pt idx="113">
                <c:v>3.5467733488808197</c:v>
              </c:pt>
              <c:pt idx="114">
                <c:v>6.6970649568403431</c:v>
              </c:pt>
              <c:pt idx="115">
                <c:v>7.0368872766862793</c:v>
              </c:pt>
              <c:pt idx="116">
                <c:v>2.8567259851120297</c:v>
              </c:pt>
              <c:pt idx="117">
                <c:v>3.3612581028424766</c:v>
              </c:pt>
              <c:pt idx="118">
                <c:v>4.096383937611237</c:v>
              </c:pt>
              <c:pt idx="119">
                <c:v>4.5922471186109197</c:v>
              </c:pt>
              <c:pt idx="120">
                <c:v>5.5128881994180237</c:v>
              </c:pt>
              <c:pt idx="121">
                <c:v>4.231619350611151</c:v>
              </c:pt>
              <c:pt idx="122">
                <c:v>4.4864860904956032</c:v>
              </c:pt>
              <c:pt idx="123">
                <c:v>5.9723418461484998</c:v>
              </c:pt>
              <c:pt idx="124">
                <c:v>4.9979533576106601</c:v>
              </c:pt>
              <c:pt idx="125">
                <c:v>4.6494621010339596</c:v>
              </c:pt>
              <c:pt idx="126">
                <c:v>5.4036595966104013</c:v>
              </c:pt>
              <c:pt idx="127">
                <c:v>3.000630334842707</c:v>
              </c:pt>
              <c:pt idx="128">
                <c:v>3.8692577952652285</c:v>
              </c:pt>
              <c:pt idx="129">
                <c:v>2.8029785773812952</c:v>
              </c:pt>
              <c:pt idx="130">
                <c:v>4.027032443765127</c:v>
              </c:pt>
              <c:pt idx="131">
                <c:v>6.1751949656483696</c:v>
              </c:pt>
              <c:pt idx="132">
                <c:v>5.9168606510716115</c:v>
              </c:pt>
              <c:pt idx="133">
                <c:v>5.8839186914947099</c:v>
              </c:pt>
              <c:pt idx="134">
                <c:v>6.7993584102633555</c:v>
              </c:pt>
              <c:pt idx="135">
                <c:v>7.7668117494165827</c:v>
              </c:pt>
              <c:pt idx="136">
                <c:v>7.3472352116476198</c:v>
              </c:pt>
              <c:pt idx="137">
                <c:v>7.6610507213012653</c:v>
              </c:pt>
              <c:pt idx="138">
                <c:v>7.0004777424170719</c:v>
              </c:pt>
              <c:pt idx="139">
                <c:v>3.4670191309577931</c:v>
              </c:pt>
              <c:pt idx="140">
                <c:v>3.0231695703426928</c:v>
              </c:pt>
              <c:pt idx="141">
                <c:v>3.6074559059961651</c:v>
              </c:pt>
              <c:pt idx="142">
                <c:v>2.4787603436507331</c:v>
              </c:pt>
              <c:pt idx="143">
                <c:v>3.0925210641888023</c:v>
              </c:pt>
              <c:pt idx="144">
                <c:v>3.3040431204194363</c:v>
              </c:pt>
              <c:pt idx="145">
                <c:v>3.2745687355348401</c:v>
              </c:pt>
              <c:pt idx="146">
                <c:v>3.5138313893039177</c:v>
              </c:pt>
              <c:pt idx="147">
                <c:v>3.9351417144190326</c:v>
              </c:pt>
              <c:pt idx="148">
                <c:v>3.7652305544960645</c:v>
              </c:pt>
              <c:pt idx="149">
                <c:v>3.087319702150344</c:v>
              </c:pt>
              <c:pt idx="150">
                <c:v>5.2788269076874039</c:v>
              </c:pt>
              <c:pt idx="151">
                <c:v>5.6169154401871877</c:v>
              </c:pt>
              <c:pt idx="152">
                <c:v>5.5701031818410636</c:v>
              </c:pt>
              <c:pt idx="153">
                <c:v>5.0950454489952142</c:v>
              </c:pt>
              <c:pt idx="154">
                <c:v>7.7130643416858486</c:v>
              </c:pt>
              <c:pt idx="155">
                <c:v>7.3177608267630241</c:v>
              </c:pt>
              <c:pt idx="156">
                <c:v>7.4183204928398832</c:v>
              </c:pt>
              <c:pt idx="157">
                <c:v>7.6939926808781678</c:v>
              </c:pt>
              <c:pt idx="158">
                <c:v>6.3936521712636143</c:v>
              </c:pt>
              <c:pt idx="159">
                <c:v>6.3763142978020868</c:v>
              </c:pt>
              <c:pt idx="160">
                <c:v>6.0867718109945796</c:v>
              </c:pt>
              <c:pt idx="161">
                <c:v>6.1821301150329804</c:v>
              </c:pt>
              <c:pt idx="162">
                <c:v>4.8887247548030386</c:v>
              </c:pt>
              <c:pt idx="163">
                <c:v>5.2042740518028365</c:v>
              </c:pt>
              <c:pt idx="164">
                <c:v>5.1141171098028941</c:v>
              </c:pt>
              <c:pt idx="165">
                <c:v>3.383797338342462</c:v>
              </c:pt>
              <c:pt idx="166">
                <c:v>4.1952098163419427</c:v>
              </c:pt>
              <c:pt idx="167">
                <c:v>4.6720013365339463</c:v>
              </c:pt>
              <c:pt idx="168">
                <c:v>4.1137218110727645</c:v>
              </c:pt>
              <c:pt idx="169">
                <c:v>4.304438419149565</c:v>
              </c:pt>
              <c:pt idx="170">
                <c:v>3.4739542803424044</c:v>
              </c:pt>
              <c:pt idx="171">
                <c:v>4.0322338058035854</c:v>
              </c:pt>
              <c:pt idx="172">
                <c:v>4.7933664507646379</c:v>
              </c:pt>
              <c:pt idx="173">
                <c:v>2.9780910993427216</c:v>
              </c:pt>
              <c:pt idx="174">
                <c:v>5.186936178341309</c:v>
              </c:pt>
              <c:pt idx="175">
                <c:v>4.2905681203803434</c:v>
              </c:pt>
              <c:pt idx="176">
                <c:v>4.7465541924185137</c:v>
              </c:pt>
              <c:pt idx="177">
                <c:v>4.7257487442646804</c:v>
              </c:pt>
              <c:pt idx="178">
                <c:v>4.2506910114188301</c:v>
              </c:pt>
              <c:pt idx="179">
                <c:v>2.7318932961890328</c:v>
              </c:pt>
              <c:pt idx="180">
                <c:v>3.8917970307652143</c:v>
              </c:pt>
              <c:pt idx="181">
                <c:v>3.4687529183039465</c:v>
              </c:pt>
              <c:pt idx="182">
                <c:v>4.0790460641497095</c:v>
              </c:pt>
              <c:pt idx="183">
                <c:v>3.5294354754192918</c:v>
              </c:pt>
              <c:pt idx="184">
                <c:v>3.4375447460731969</c:v>
              </c:pt>
              <c:pt idx="185">
                <c:v>6.9276586738786579</c:v>
              </c:pt>
              <c:pt idx="186">
                <c:v>6.8843139902248396</c:v>
              </c:pt>
              <c:pt idx="187">
                <c:v>6.489010475302015</c:v>
              </c:pt>
              <c:pt idx="188">
                <c:v>6.9276586738786579</c:v>
              </c:pt>
              <c:pt idx="189">
                <c:v>5.225079499956669</c:v>
              </c:pt>
              <c:pt idx="190">
                <c:v>5.4331339814949979</c:v>
              </c:pt>
              <c:pt idx="191">
                <c:v>4.8419124964569145</c:v>
              </c:pt>
              <c:pt idx="192">
                <c:v>4.9684789727260643</c:v>
              </c:pt>
              <c:pt idx="193">
                <c:v>3.1480022592656902</c:v>
              </c:pt>
              <c:pt idx="194">
                <c:v>3.3716608269193933</c:v>
              </c:pt>
              <c:pt idx="195">
                <c:v>2.9780910993427216</c:v>
              </c:pt>
              <c:pt idx="196">
                <c:v>2.7318932961890328</c:v>
              </c:pt>
              <c:pt idx="197">
                <c:v>5.9498026106485131</c:v>
              </c:pt>
              <c:pt idx="198">
                <c:v>5.8163009849947525</c:v>
              </c:pt>
              <c:pt idx="199">
                <c:v>5.9393998865715973</c:v>
              </c:pt>
              <c:pt idx="200">
                <c:v>5.1557280061105599</c:v>
              </c:pt>
              <c:pt idx="201">
                <c:v>2.7839069165736148</c:v>
              </c:pt>
              <c:pt idx="202">
                <c:v>3.0699818286888165</c:v>
              </c:pt>
              <c:pt idx="203">
                <c:v>3.3560567408040178</c:v>
              </c:pt>
              <c:pt idx="204">
                <c:v>4.0669095527266403</c:v>
              </c:pt>
              <c:pt idx="205">
                <c:v>5.0811751502259916</c:v>
              </c:pt>
              <c:pt idx="206">
                <c:v>6.4508671536866551</c:v>
              </c:pt>
              <c:pt idx="207">
                <c:v>5.2892296317643206</c:v>
              </c:pt>
              <c:pt idx="208">
                <c:v>4.6997419340723896</c:v>
              </c:pt>
              <c:pt idx="209">
                <c:v>6.2428126721483261</c:v>
              </c:pt>
              <c:pt idx="210">
                <c:v>7.2137335859938592</c:v>
              </c:pt>
              <c:pt idx="211">
                <c:v>6.650252698494219</c:v>
              </c:pt>
              <c:pt idx="212">
                <c:v>6.3295020394559636</c:v>
              </c:pt>
              <c:pt idx="213">
                <c:v>6.1301164946483979</c:v>
              </c:pt>
              <c:pt idx="214">
                <c:v>3.1653401327272173</c:v>
              </c:pt>
              <c:pt idx="215">
                <c:v>3.3560567408040178</c:v>
              </c:pt>
              <c:pt idx="216">
                <c:v>2.7839069165736148</c:v>
              </c:pt>
              <c:pt idx="217">
                <c:v>3.6074559059961651</c:v>
              </c:pt>
              <c:pt idx="218">
                <c:v>2.9919613981119437</c:v>
              </c:pt>
              <c:pt idx="219">
                <c:v>6.3468399129174902</c:v>
              </c:pt>
              <c:pt idx="220">
                <c:v>6.6589216352249831</c:v>
              </c:pt>
              <c:pt idx="221">
                <c:v>6.7976246229172022</c:v>
              </c:pt>
              <c:pt idx="222">
                <c:v>7.0663616615708769</c:v>
              </c:pt>
              <c:pt idx="223">
                <c:v>5.7226764683025051</c:v>
              </c:pt>
              <c:pt idx="224">
                <c:v>5.5579666704179944</c:v>
              </c:pt>
              <c:pt idx="225">
                <c:v>5.9133930763793057</c:v>
              </c:pt>
              <c:pt idx="226">
                <c:v>5.7313454050332684</c:v>
              </c:pt>
              <c:pt idx="227">
                <c:v>6.9363276106094212</c:v>
              </c:pt>
              <c:pt idx="228">
                <c:v>6.8409693065710213</c:v>
              </c:pt>
              <c:pt idx="229">
                <c:v>7.1183752819554593</c:v>
              </c:pt>
              <c:pt idx="230">
                <c:v>7.1357131554169859</c:v>
              </c:pt>
              <c:pt idx="231">
                <c:v>2.9832924613811795</c:v>
              </c:pt>
              <c:pt idx="232">
                <c:v>4.37032233830337</c:v>
              </c:pt>
              <c:pt idx="233">
                <c:v>3.5467733488808197</c:v>
              </c:pt>
              <c:pt idx="234">
                <c:v>4.3963291484956608</c:v>
              </c:pt>
              <c:pt idx="235">
                <c:v>3.1757428568041339</c:v>
              </c:pt>
              <c:pt idx="236">
                <c:v>3.2173537531117997</c:v>
              </c:pt>
              <c:pt idx="237">
                <c:v>3.0613128919580532</c:v>
              </c:pt>
              <c:pt idx="238">
                <c:v>3.416739297919364</c:v>
              </c:pt>
              <c:pt idx="239">
                <c:v>4.5003563892648248</c:v>
              </c:pt>
              <c:pt idx="240">
                <c:v>4.1275921098419861</c:v>
              </c:pt>
              <c:pt idx="241">
                <c:v>4.3356465913803151</c:v>
              </c:pt>
              <c:pt idx="242">
                <c:v>3.0613128919580532</c:v>
              </c:pt>
              <c:pt idx="243">
                <c:v>2.7405622329197965</c:v>
              </c:pt>
              <c:pt idx="244">
                <c:v>3.0613128919580532</c:v>
              </c:pt>
              <c:pt idx="245">
                <c:v>3.2086848163810355</c:v>
              </c:pt>
              <c:pt idx="246">
                <c:v>2.7405622329197965</c:v>
              </c:pt>
              <c:pt idx="247">
                <c:v>5.4539394296488313</c:v>
              </c:pt>
              <c:pt idx="248">
                <c:v>6.0954407477253438</c:v>
              </c:pt>
              <c:pt idx="249">
                <c:v>5.8093658356101416</c:v>
              </c:pt>
              <c:pt idx="250">
                <c:v>5.7486832784947959</c:v>
              </c:pt>
              <c:pt idx="251">
                <c:v>5.0898440869567549</c:v>
              </c:pt>
              <c:pt idx="252">
                <c:v>4.7604244911877354</c:v>
              </c:pt>
              <c:pt idx="253">
                <c:v>4.3356465913803151</c:v>
              </c:pt>
              <c:pt idx="254">
                <c:v>5.5666356071487586</c:v>
              </c:pt>
              <c:pt idx="255">
                <c:v>5.1852023909951566</c:v>
              </c:pt>
              <c:pt idx="256">
                <c:v>5.4799462398411212</c:v>
              </c:pt>
              <c:pt idx="257">
                <c:v>4.9424721625337726</c:v>
              </c:pt>
              <c:pt idx="258">
                <c:v>5.8960552029177791</c:v>
              </c:pt>
              <c:pt idx="259">
                <c:v>5.5319598602257045</c:v>
              </c:pt>
              <c:pt idx="260">
                <c:v>5.5579666704179944</c:v>
              </c:pt>
              <c:pt idx="261">
                <c:v>5.5926424173410494</c:v>
              </c:pt>
              <c:pt idx="262">
                <c:v>5.1765334542643924</c:v>
              </c:pt>
              <c:pt idx="263">
                <c:v>6.6935973821480381</c:v>
              </c:pt>
              <c:pt idx="264">
                <c:v>3.3560567408040178</c:v>
              </c:pt>
              <c:pt idx="265">
                <c:v>4.058240615995877</c:v>
              </c:pt>
              <c:pt idx="266">
                <c:v>3.6074559059961651</c:v>
              </c:pt>
              <c:pt idx="267">
                <c:v>3.4860907917654735</c:v>
              </c:pt>
              <c:pt idx="268">
                <c:v>3.9802201854190042</c:v>
              </c:pt>
              <c:pt idx="269">
                <c:v>4.3789912750341333</c:v>
              </c:pt>
              <c:pt idx="270">
                <c:v>4.5697078831109339</c:v>
              </c:pt>
              <c:pt idx="271">
                <c:v>3.7895035773422028</c:v>
              </c:pt>
              <c:pt idx="272">
                <c:v>4.5263631994571156</c:v>
              </c:pt>
              <c:pt idx="273">
                <c:v>5.063837276764465</c:v>
              </c:pt>
              <c:pt idx="274">
                <c:v>4.4656806423417699</c:v>
              </c:pt>
              <c:pt idx="275">
                <c:v>5.5319598602257045</c:v>
              </c:pt>
              <c:pt idx="276">
                <c:v>3.0699818286888165</c:v>
              </c:pt>
              <c:pt idx="277">
                <c:v>3.3213809938809633</c:v>
              </c:pt>
              <c:pt idx="278">
                <c:v>5.2458849481105023</c:v>
              </c:pt>
              <c:pt idx="279">
                <c:v>4.8037691748415545</c:v>
              </c:pt>
              <c:pt idx="280">
                <c:v>4.6303904402262805</c:v>
              </c:pt>
              <c:pt idx="281">
                <c:v>5.2805606950335573</c:v>
              </c:pt>
              <c:pt idx="282">
                <c:v>5.4452704929180671</c:v>
              </c:pt>
              <c:pt idx="283">
                <c:v>6.2774884190713811</c:v>
              </c:pt>
              <c:pt idx="284">
                <c:v>6.0781028742638163</c:v>
              </c:pt>
              <c:pt idx="285">
                <c:v>6.4768739638789459</c:v>
              </c:pt>
              <c:pt idx="286">
                <c:v>6.2601505456098536</c:v>
              </c:pt>
              <c:pt idx="287">
                <c:v>7.1790578390708051</c:v>
              </c:pt>
              <c:pt idx="288">
                <c:v>6.6485189111480674</c:v>
              </c:pt>
              <c:pt idx="289">
                <c:v>5.8700483927254874</c:v>
              </c:pt>
              <c:pt idx="290">
                <c:v>6.4508671536866551</c:v>
              </c:pt>
              <c:pt idx="291">
                <c:v>2.9572856511888888</c:v>
              </c:pt>
              <c:pt idx="292">
                <c:v>3.0439750184965257</c:v>
              </c:pt>
              <c:pt idx="293">
                <c:v>2.9399477777273613</c:v>
              </c:pt>
              <c:pt idx="294">
                <c:v>4.2489572240726776</c:v>
              </c:pt>
              <c:pt idx="295">
                <c:v>5.7400143417640317</c:v>
              </c:pt>
              <c:pt idx="296">
                <c:v>6.3815156598405451</c:v>
              </c:pt>
              <c:pt idx="297">
                <c:v>5.1505266440721016</c:v>
              </c:pt>
              <c:pt idx="298">
                <c:v>5.5492977336872311</c:v>
              </c:pt>
              <c:pt idx="299">
                <c:v>3.434077171380892</c:v>
              </c:pt>
              <c:pt idx="300">
                <c:v>3.3473878040732545</c:v>
              </c:pt>
              <c:pt idx="301">
                <c:v>3.121995449073399</c:v>
              </c:pt>
              <c:pt idx="302">
                <c:v>3.3127120571501996</c:v>
              </c:pt>
              <c:pt idx="303">
                <c:v>4.2489572240726776</c:v>
              </c:pt>
              <c:pt idx="304">
                <c:v>4.1189231731112228</c:v>
              </c:pt>
              <c:pt idx="305">
                <c:v>4.3009708444572601</c:v>
              </c:pt>
              <c:pt idx="306">
                <c:v>4.0513054666112662</c:v>
              </c:pt>
              <c:pt idx="307">
                <c:v>3.3369850799963383</c:v>
              </c:pt>
              <c:pt idx="308">
                <c:v>3.0318385070734561</c:v>
              </c:pt>
              <c:pt idx="309">
                <c:v>3.2953741836886725</c:v>
              </c:pt>
              <c:pt idx="310">
                <c:v>3.1202616617272461</c:v>
              </c:pt>
              <c:pt idx="311">
                <c:v>4.2628275228418993</c:v>
              </c:pt>
              <c:pt idx="312">
                <c:v>4.5957146933032256</c:v>
              </c:pt>
              <c:pt idx="313">
                <c:v>4.8263084103415395</c:v>
              </c:pt>
              <c:pt idx="314">
                <c:v>5.4816800271872737</c:v>
              </c:pt>
              <c:pt idx="315">
                <c:v>3.4132717232270591</c:v>
              </c:pt>
              <c:pt idx="316">
                <c:v>4.32004250526494</c:v>
              </c:pt>
              <c:pt idx="317">
                <c:v>4.027032443765127</c:v>
              </c:pt>
              <c:pt idx="318">
                <c:v>3.8397834103806328</c:v>
              </c:pt>
              <c:pt idx="319">
                <c:v>3.5467733488808197</c:v>
              </c:pt>
              <c:pt idx="320">
                <c:v>3.278036310227145</c:v>
              </c:pt>
              <c:pt idx="321">
                <c:v>4.4743495790725332</c:v>
              </c:pt>
              <c:pt idx="322">
                <c:v>3.278036310227145</c:v>
              </c:pt>
              <c:pt idx="323">
                <c:v>3.2346916265733268</c:v>
              </c:pt>
              <c:pt idx="324">
                <c:v>3.6681384631115113</c:v>
              </c:pt>
              <c:pt idx="325">
                <c:v>4.7344176809954446</c:v>
              </c:pt>
              <c:pt idx="326">
                <c:v>5.2545538848412656</c:v>
              </c:pt>
              <c:pt idx="327">
                <c:v>2.8272516002274335</c:v>
              </c:pt>
              <c:pt idx="328">
                <c:v>3.3387188673424912</c:v>
              </c:pt>
              <c:pt idx="329">
                <c:v>2.8185826634966697</c:v>
              </c:pt>
              <c:pt idx="330">
                <c:v>4.6650661871493355</c:v>
              </c:pt>
              <c:pt idx="331">
                <c:v>3.8155103875344936</c:v>
              </c:pt>
              <c:pt idx="332">
                <c:v>3.9542133752267126</c:v>
              </c:pt>
              <c:pt idx="333">
                <c:v>3.590118032534638</c:v>
              </c:pt>
              <c:pt idx="334">
                <c:v>3.936875501765186</c:v>
              </c:pt>
              <c:pt idx="335">
                <c:v>4.1882746669573319</c:v>
              </c:pt>
              <c:pt idx="336">
                <c:v>4.1622678567650411</c:v>
              </c:pt>
              <c:pt idx="337">
                <c:v>4.3443155281110784</c:v>
              </c:pt>
              <c:pt idx="338">
                <c:v>3.7548278304191478</c:v>
              </c:pt>
              <c:pt idx="339">
                <c:v>2.6625418023429233</c:v>
              </c:pt>
              <c:pt idx="340">
                <c:v>2.8705962838812518</c:v>
              </c:pt>
              <c:pt idx="341">
                <c:v>2.671210739073687</c:v>
              </c:pt>
              <c:pt idx="342">
                <c:v>3.2000158796502718</c:v>
              </c:pt>
              <c:pt idx="343">
                <c:v>3.0439750184965257</c:v>
              </c:pt>
              <c:pt idx="344">
                <c:v>3.1740090694579806</c:v>
              </c:pt>
              <c:pt idx="345">
                <c:v>3.0613128919580532</c:v>
              </c:pt>
              <c:pt idx="346">
                <c:v>3.4600839815731823</c:v>
              </c:pt>
              <c:pt idx="347">
                <c:v>3.1653401327272173</c:v>
              </c:pt>
              <c:pt idx="348">
                <c:v>3.7461588936883845</c:v>
              </c:pt>
              <c:pt idx="349">
                <c:v>3.416739297919364</c:v>
              </c:pt>
              <c:pt idx="350">
                <c:v>3.451415044842419</c:v>
              </c:pt>
              <c:pt idx="351">
                <c:v>3.694145273303802</c:v>
              </c:pt>
              <c:pt idx="352">
                <c:v>4.1535989200342778</c:v>
              </c:pt>
              <c:pt idx="353">
                <c:v>4.1882746669573319</c:v>
              </c:pt>
              <c:pt idx="354">
                <c:v>5.2198781379182106</c:v>
              </c:pt>
              <c:pt idx="355">
                <c:v>5.09851302368752</c:v>
              </c:pt>
              <c:pt idx="356">
                <c:v>4.6477283136878071</c:v>
              </c:pt>
              <c:pt idx="357">
                <c:v>4.6997419340723896</c:v>
              </c:pt>
              <c:pt idx="358">
                <c:v>5.5406287969564678</c:v>
              </c:pt>
              <c:pt idx="359">
                <c:v>6.0781028742638163</c:v>
              </c:pt>
              <c:pt idx="360">
                <c:v>4.925134289072246</c:v>
              </c:pt>
              <c:pt idx="361">
                <c:v>5.6273181642641044</c:v>
              </c:pt>
              <c:pt idx="362">
                <c:v>4.1362610465727503</c:v>
              </c:pt>
              <c:pt idx="363">
                <c:v>4.196943603688096</c:v>
              </c:pt>
              <c:pt idx="364">
                <c:v>3.7721657038806753</c:v>
              </c:pt>
              <c:pt idx="365">
                <c:v>4.0842474261881678</c:v>
              </c:pt>
              <c:pt idx="366">
                <c:v>3.9975580588805308</c:v>
              </c:pt>
              <c:pt idx="367">
                <c:v>4.3616534015726058</c:v>
              </c:pt>
              <c:pt idx="368">
                <c:v>4.5870457565724623</c:v>
              </c:pt>
              <c:pt idx="369">
                <c:v>3.052643955227289</c:v>
              </c:pt>
              <c:pt idx="370">
                <c:v>3.1306643858041623</c:v>
              </c:pt>
              <c:pt idx="371">
                <c:v>3.035306081765762</c:v>
              </c:pt>
              <c:pt idx="372">
                <c:v>3.3040431204194363</c:v>
              </c:pt>
              <c:pt idx="373">
                <c:v>3.3040431204194363</c:v>
              </c:pt>
              <c:pt idx="374">
                <c:v>3.3647256775347825</c:v>
              </c:pt>
              <c:pt idx="375">
                <c:v>3.4427461081116553</c:v>
              </c:pt>
              <c:pt idx="376">
                <c:v>3.5120976019577648</c:v>
              </c:pt>
              <c:pt idx="377">
                <c:v>3.0266371450349983</c:v>
              </c:pt>
              <c:pt idx="378">
                <c:v>3.0266371450349983</c:v>
              </c:pt>
              <c:pt idx="379">
                <c:v>3.0786507654195807</c:v>
              </c:pt>
              <c:pt idx="380">
                <c:v>4.7257487442646804</c:v>
              </c:pt>
              <c:pt idx="381">
                <c:v>4.8471138584953728</c:v>
              </c:pt>
              <c:pt idx="382">
                <c:v>4.1015852996496953</c:v>
              </c:pt>
              <c:pt idx="383">
                <c:v>4.5350321361878798</c:v>
              </c:pt>
              <c:pt idx="384">
                <c:v>4.2402882873419143</c:v>
              </c:pt>
              <c:pt idx="385">
                <c:v>3.728821020226857</c:v>
              </c:pt>
              <c:pt idx="386">
                <c:v>4.7344176809954446</c:v>
              </c:pt>
              <c:pt idx="387">
                <c:v>4.4570117056110066</c:v>
              </c:pt>
              <c:pt idx="388">
                <c:v>3.3127120571501996</c:v>
              </c:pt>
              <c:pt idx="389">
                <c:v>3.5987869692654013</c:v>
              </c:pt>
              <c:pt idx="390">
                <c:v>4.1709367934958044</c:v>
              </c:pt>
              <c:pt idx="391">
                <c:v>4.3356465913803151</c:v>
              </c:pt>
            </c:numLit>
          </c:xVal>
          <c:yVal>
            <c:numLit>
              <c:formatCode>General</c:formatCode>
              <c:ptCount val="392"/>
              <c:pt idx="0">
                <c:v>-0.13938031520850558</c:v>
              </c:pt>
              <c:pt idx="1">
                <c:v>0.64404498747973804</c:v>
              </c:pt>
              <c:pt idx="2">
                <c:v>-2.1482775670119914E-2</c:v>
              </c:pt>
              <c:pt idx="3">
                <c:v>0.67816303081278306</c:v>
              </c:pt>
              <c:pt idx="4">
                <c:v>0.2827753744508108</c:v>
              </c:pt>
              <c:pt idx="5">
                <c:v>-0.47944921282723563</c:v>
              </c:pt>
              <c:pt idx="6">
                <c:v>-2.5797972136745173E-2</c:v>
              </c:pt>
              <c:pt idx="7">
                <c:v>4.7021096401669737E-2</c:v>
              </c:pt>
              <c:pt idx="8">
                <c:v>-0.14889687371358917</c:v>
              </c:pt>
              <c:pt idx="9">
                <c:v>0.37184037413375837</c:v>
              </c:pt>
              <c:pt idx="10">
                <c:v>0.86943734247959359</c:v>
              </c:pt>
              <c:pt idx="11">
                <c:v>1.265873600747045</c:v>
              </c:pt>
              <c:pt idx="12">
                <c:v>0.52614744794135238</c:v>
              </c:pt>
              <c:pt idx="13">
                <c:v>2.1726443827849264</c:v>
              </c:pt>
              <c:pt idx="14">
                <c:v>0.43437807174750498</c:v>
              </c:pt>
              <c:pt idx="15">
                <c:v>1.3889983958971008E-2</c:v>
              </c:pt>
              <c:pt idx="16">
                <c:v>1.1262844474829929</c:v>
              </c:pt>
              <c:pt idx="17">
                <c:v>0.65685188756276069</c:v>
              </c:pt>
              <c:pt idx="18">
                <c:v>0.39099164655350416</c:v>
              </c:pt>
              <c:pt idx="19">
                <c:v>1.044909056118704</c:v>
              </c:pt>
              <c:pt idx="20">
                <c:v>-0.25242479876498347</c:v>
              </c:pt>
              <c:pt idx="21">
                <c:v>0.33381840567064502</c:v>
              </c:pt>
              <c:pt idx="22">
                <c:v>0.26251004304237968</c:v>
              </c:pt>
              <c:pt idx="23">
                <c:v>0.35312790500376146</c:v>
              </c:pt>
              <c:pt idx="24">
                <c:v>0.55109085944744418</c:v>
              </c:pt>
              <c:pt idx="25">
                <c:v>2.3788263876602471</c:v>
              </c:pt>
              <c:pt idx="26">
                <c:v>2.7932015633907508</c:v>
              </c:pt>
              <c:pt idx="27">
                <c:v>1.8737079302229276</c:v>
              </c:pt>
              <c:pt idx="28">
                <c:v>3.2870843792714872</c:v>
              </c:pt>
              <c:pt idx="29">
                <c:v>0.39099164655350416</c:v>
              </c:pt>
              <c:pt idx="30">
                <c:v>2.6389009893905246E-2</c:v>
              </c:pt>
              <c:pt idx="31">
                <c:v>0.51737678292683142</c:v>
              </c:pt>
              <c:pt idx="32">
                <c:v>1.0766170151256631</c:v>
              </c:pt>
              <c:pt idx="33">
                <c:v>0.66776030673586639</c:v>
              </c:pt>
              <c:pt idx="34">
                <c:v>0.49082985598913886</c:v>
              </c:pt>
              <c:pt idx="35">
                <c:v>-8.1552932104365539E-2</c:v>
              </c:pt>
              <c:pt idx="36">
                <c:v>0.23511775156048564</c:v>
              </c:pt>
              <c:pt idx="37">
                <c:v>0.22560119305540294</c:v>
              </c:pt>
              <c:pt idx="38">
                <c:v>-0.21651458021354664</c:v>
              </c:pt>
              <c:pt idx="39">
                <c:v>0.32095949709380278</c:v>
              </c:pt>
              <c:pt idx="40">
                <c:v>0.42151916317066096</c:v>
              </c:pt>
              <c:pt idx="41">
                <c:v>0.12267202330165006</c:v>
              </c:pt>
              <c:pt idx="42">
                <c:v>-0.15599206237806928</c:v>
              </c:pt>
              <c:pt idx="43">
                <c:v>-0.83910427676224675</c:v>
              </c:pt>
              <c:pt idx="44">
                <c:v>0.80033242640627744</c:v>
              </c:pt>
              <c:pt idx="45">
                <c:v>0.75074960607388475</c:v>
              </c:pt>
              <c:pt idx="46">
                <c:v>-4.6877185181310566E-2</c:v>
              </c:pt>
              <c:pt idx="47">
                <c:v>0.49345206613724368</c:v>
              </c:pt>
              <c:pt idx="48">
                <c:v>0.87907316865257501</c:v>
              </c:pt>
              <c:pt idx="49">
                <c:v>0.27085302570144032</c:v>
              </c:pt>
              <c:pt idx="50">
                <c:v>0.11771336756768713</c:v>
              </c:pt>
              <c:pt idx="51">
                <c:v>0.13331745368306169</c:v>
              </c:pt>
              <c:pt idx="52">
                <c:v>0.53205647703923065</c:v>
              </c:pt>
              <c:pt idx="53">
                <c:v>0.44079885795362284</c:v>
              </c:pt>
              <c:pt idx="54">
                <c:v>0.90419270101471394</c:v>
              </c:pt>
              <c:pt idx="55">
                <c:v>0.83685457458037549</c:v>
              </c:pt>
              <c:pt idx="56">
                <c:v>0.59735408228586184</c:v>
              </c:pt>
              <c:pt idx="57">
                <c:v>0.69422309223441125</c:v>
              </c:pt>
              <c:pt idx="58">
                <c:v>0.82012439888338218</c:v>
              </c:pt>
              <c:pt idx="59">
                <c:v>1.2052950606193389</c:v>
              </c:pt>
              <c:pt idx="60">
                <c:v>1.2827491195238991</c:v>
              </c:pt>
              <c:pt idx="61">
                <c:v>0.66235556500602311</c:v>
              </c:pt>
              <c:pt idx="62">
                <c:v>-7.9545379867479227E-2</c:v>
              </c:pt>
              <c:pt idx="63">
                <c:v>-0.122289019519771</c:v>
              </c:pt>
              <c:pt idx="64">
                <c:v>0.36430418074762194</c:v>
              </c:pt>
              <c:pt idx="65">
                <c:v>-0.10385920374125046</c:v>
              </c:pt>
              <c:pt idx="66">
                <c:v>1.4385273063385888</c:v>
              </c:pt>
              <c:pt idx="67">
                <c:v>0.26705205008319943</c:v>
              </c:pt>
              <c:pt idx="68">
                <c:v>0.98783190903186568</c:v>
              </c:pt>
              <c:pt idx="69">
                <c:v>0.40575503777541844</c:v>
              </c:pt>
              <c:pt idx="70">
                <c:v>1.6036883683560945</c:v>
              </c:pt>
              <c:pt idx="71">
                <c:v>0.29902130559534346</c:v>
              </c:pt>
              <c:pt idx="72">
                <c:v>0.96750213792890527</c:v>
              </c:pt>
              <c:pt idx="73">
                <c:v>0.62767981808296902</c:v>
              </c:pt>
              <c:pt idx="74">
                <c:v>0.45446112274756345</c:v>
              </c:pt>
              <c:pt idx="75">
                <c:v>0.85061225944470742</c:v>
              </c:pt>
              <c:pt idx="76">
                <c:v>0.57216950942015243</c:v>
              </c:pt>
              <c:pt idx="77">
                <c:v>-2.2792752129111804E-2</c:v>
              </c:pt>
              <c:pt idx="78">
                <c:v>0.4311483355806347</c:v>
              </c:pt>
              <c:pt idx="79">
                <c:v>0.77328884157387057</c:v>
              </c:pt>
              <c:pt idx="80">
                <c:v>-1.5221886413760544E-2</c:v>
              </c:pt>
              <c:pt idx="81">
                <c:v>0.38320998765289227</c:v>
              </c:pt>
              <c:pt idx="82">
                <c:v>0.19976774450917834</c:v>
              </c:pt>
              <c:pt idx="83">
                <c:v>0.44300526693808573</c:v>
              </c:pt>
              <c:pt idx="84">
                <c:v>0.96403456323660031</c:v>
              </c:pt>
              <c:pt idx="85">
                <c:v>1.1566449979394218</c:v>
              </c:pt>
              <c:pt idx="86">
                <c:v>1.1582187460057058</c:v>
              </c:pt>
              <c:pt idx="87">
                <c:v>0.51514367986290921</c:v>
              </c:pt>
              <c:pt idx="88">
                <c:v>0.49840685040290822</c:v>
              </c:pt>
              <c:pt idx="89">
                <c:v>0.12787338534010928</c:v>
              </c:pt>
              <c:pt idx="90">
                <c:v>0.33293596923700264</c:v>
              </c:pt>
              <c:pt idx="91">
                <c:v>0.5080484911984291</c:v>
              </c:pt>
              <c:pt idx="92">
                <c:v>0.17705514736312544</c:v>
              </c:pt>
              <c:pt idx="93">
                <c:v>-0.1369204015703902</c:v>
              </c:pt>
              <c:pt idx="94">
                <c:v>0.12960717268626176</c:v>
              </c:pt>
              <c:pt idx="95">
                <c:v>1.447761232813213</c:v>
              </c:pt>
              <c:pt idx="96">
                <c:v>0.5246602383679928</c:v>
              </c:pt>
              <c:pt idx="97">
                <c:v>0.94690006946645777</c:v>
              </c:pt>
              <c:pt idx="98">
                <c:v>0.82980681129087497</c:v>
              </c:pt>
              <c:pt idx="99">
                <c:v>0.69803897298326678</c:v>
              </c:pt>
              <c:pt idx="100">
                <c:v>-0.30683737611589645</c:v>
              </c:pt>
              <c:pt idx="101">
                <c:v>0.84552351131113923</c:v>
              </c:pt>
              <c:pt idx="102">
                <c:v>0.80742871233899294</c:v>
              </c:pt>
              <c:pt idx="103">
                <c:v>0.20762760326313412</c:v>
              </c:pt>
              <c:pt idx="104">
                <c:v>3.5163734679821701E-3</c:v>
              </c:pt>
              <c:pt idx="105">
                <c:v>0.91327905314729918</c:v>
              </c:pt>
              <c:pt idx="106">
                <c:v>1.1002776372907013</c:v>
              </c:pt>
              <c:pt idx="107">
                <c:v>1.4289536282730424</c:v>
              </c:pt>
              <c:pt idx="108">
                <c:v>0.97933633394717079</c:v>
              </c:pt>
              <c:pt idx="109">
                <c:v>0.80102943911231383</c:v>
              </c:pt>
              <c:pt idx="110">
                <c:v>2.2532462224822716</c:v>
              </c:pt>
              <c:pt idx="111">
                <c:v>1.6383641152791495</c:v>
              </c:pt>
              <c:pt idx="112">
                <c:v>0.8562374323703259</c:v>
              </c:pt>
              <c:pt idx="113">
                <c:v>0.29938049727302651</c:v>
              </c:pt>
              <c:pt idx="114">
                <c:v>-3.0398290173676124E-2</c:v>
              </c:pt>
              <c:pt idx="115">
                <c:v>-0.78688727668627934</c:v>
              </c:pt>
              <c:pt idx="116">
                <c:v>0.59154987695693562</c:v>
              </c:pt>
              <c:pt idx="117">
                <c:v>0.80540856382419035</c:v>
              </c:pt>
              <c:pt idx="118">
                <c:v>0.90361606238876302</c:v>
              </c:pt>
              <c:pt idx="119">
                <c:v>0.67091077612592276</c:v>
              </c:pt>
              <c:pt idx="120">
                <c:v>1.1537784672486433</c:v>
              </c:pt>
              <c:pt idx="121">
                <c:v>-6.4952683944484058E-2</c:v>
              </c:pt>
              <c:pt idx="122">
                <c:v>0.51351390950439679</c:v>
              </c:pt>
              <c:pt idx="123">
                <c:v>3.1185672447605919</c:v>
              </c:pt>
              <c:pt idx="124">
                <c:v>2.0466423893399366E-3</c:v>
              </c:pt>
              <c:pt idx="125">
                <c:v>0.61369579370288285</c:v>
              </c:pt>
              <c:pt idx="126">
                <c:v>1.2630070700562657</c:v>
              </c:pt>
              <c:pt idx="127">
                <c:v>0.225176116770196</c:v>
              </c:pt>
              <c:pt idx="128">
                <c:v>-2.3103949111382249E-2</c:v>
              </c:pt>
              <c:pt idx="129">
                <c:v>0.32202142261870481</c:v>
              </c:pt>
              <c:pt idx="130">
                <c:v>-2.7032443765127034E-2</c:v>
              </c:pt>
              <c:pt idx="131">
                <c:v>7.4805034351630439E-2</c:v>
              </c:pt>
              <c:pt idx="132">
                <c:v>0.33313934892838848</c:v>
              </c:pt>
              <c:pt idx="133">
                <c:v>-0.32836313593915456</c:v>
              </c:pt>
              <c:pt idx="134">
                <c:v>-0.54935841026335552</c:v>
              </c:pt>
              <c:pt idx="135">
                <c:v>-7.4504057108890187E-2</c:v>
              </c:pt>
              <c:pt idx="136">
                <c:v>-0.2043780687904766</c:v>
              </c:pt>
              <c:pt idx="137">
                <c:v>-0.51819357844412206</c:v>
              </c:pt>
              <c:pt idx="138">
                <c:v>0.14237940044007136</c:v>
              </c:pt>
              <c:pt idx="139">
                <c:v>-1.8743268888827824E-2</c:v>
              </c:pt>
              <c:pt idx="140">
                <c:v>0.82298427581115341</c:v>
              </c:pt>
              <c:pt idx="141">
                <c:v>0.2386979401576812</c:v>
              </c:pt>
              <c:pt idx="142">
                <c:v>0.74704610796216997</c:v>
              </c:pt>
              <c:pt idx="143">
                <c:v>3.2478935811197651E-2</c:v>
              </c:pt>
              <c:pt idx="144">
                <c:v>0.26738545100913536</c:v>
              </c:pt>
              <c:pt idx="145">
                <c:v>0.89209793113182689</c:v>
              </c:pt>
              <c:pt idx="146">
                <c:v>0.33232245684992856</c:v>
              </c:pt>
              <c:pt idx="147">
                <c:v>0.23152495224763436</c:v>
              </c:pt>
              <c:pt idx="148">
                <c:v>8.0923291657781782E-2</c:v>
              </c:pt>
              <c:pt idx="149">
                <c:v>0.13848674946255901</c:v>
              </c:pt>
              <c:pt idx="150">
                <c:v>-1.5669012950561445E-2</c:v>
              </c:pt>
              <c:pt idx="151">
                <c:v>-6.1359884631632333E-2</c:v>
              </c:pt>
              <c:pt idx="152">
                <c:v>1.0965634848256034</c:v>
              </c:pt>
              <c:pt idx="153">
                <c:v>1.5716212176714528</c:v>
              </c:pt>
              <c:pt idx="154">
                <c:v>-1.4630643416858486</c:v>
              </c:pt>
              <c:pt idx="155">
                <c:v>-0.65109416009635712</c:v>
              </c:pt>
              <c:pt idx="156">
                <c:v>-1.1683204928398832</c:v>
              </c:pt>
              <c:pt idx="157">
                <c:v>-0.55113553802102455</c:v>
              </c:pt>
              <c:pt idx="158">
                <c:v>-0.51129923008714329</c:v>
              </c:pt>
              <c:pt idx="159">
                <c:v>-0.12631429780208681</c:v>
              </c:pt>
              <c:pt idx="160">
                <c:v>0.57989485567208732</c:v>
              </c:pt>
              <c:pt idx="161">
                <c:v>-0.62657455947742502</c:v>
              </c:pt>
              <c:pt idx="162">
                <c:v>-0.12681999289827672</c:v>
              </c:pt>
              <c:pt idx="163">
                <c:v>-0.20427405180283653</c:v>
              </c:pt>
              <c:pt idx="164">
                <c:v>2.5781905825047984</c:v>
              </c:pt>
              <c:pt idx="165">
                <c:v>6.4478523726503312E-2</c:v>
              </c:pt>
              <c:pt idx="166">
                <c:v>0.15261627061457883</c:v>
              </c:pt>
              <c:pt idx="167">
                <c:v>0.32799866346605366</c:v>
              </c:pt>
              <c:pt idx="168">
                <c:v>0.23410427588375704</c:v>
              </c:pt>
              <c:pt idx="169">
                <c:v>-0.13777175248289808</c:v>
              </c:pt>
              <c:pt idx="170">
                <c:v>0.52604571965759561</c:v>
              </c:pt>
              <c:pt idx="171">
                <c:v>0.13443286086308159</c:v>
              </c:pt>
              <c:pt idx="172">
                <c:v>0.7621891047909175</c:v>
              </c:pt>
              <c:pt idx="173">
                <c:v>0.47018476272624365</c:v>
              </c:pt>
              <c:pt idx="174">
                <c:v>7.6221716395533434E-2</c:v>
              </c:pt>
              <c:pt idx="175">
                <c:v>5.7257966576178099E-2</c:v>
              </c:pt>
              <c:pt idx="176">
                <c:v>-0.39872810546199222</c:v>
              </c:pt>
              <c:pt idx="177">
                <c:v>-0.18029419881013453</c:v>
              </c:pt>
              <c:pt idx="178">
                <c:v>-0.2506910114188301</c:v>
              </c:pt>
              <c:pt idx="179">
                <c:v>0.29840973411399752</c:v>
              </c:pt>
              <c:pt idx="180">
                <c:v>-0.32036845933664271</c:v>
              </c:pt>
              <c:pt idx="181">
                <c:v>0.5312470816960535</c:v>
              </c:pt>
              <c:pt idx="182">
                <c:v>-7.9046064149709494E-2</c:v>
              </c:pt>
              <c:pt idx="183">
                <c:v>0.31671837073455444</c:v>
              </c:pt>
              <c:pt idx="184">
                <c:v>0.26615895763050679</c:v>
              </c:pt>
              <c:pt idx="185">
                <c:v>-1.2133729595929434</c:v>
              </c:pt>
              <c:pt idx="186">
                <c:v>-0.63431399022483959</c:v>
              </c:pt>
              <c:pt idx="187">
                <c:v>-3.7397572076208974E-2</c:v>
              </c:pt>
              <c:pt idx="188">
                <c:v>-3.1106949740727252E-2</c:v>
              </c:pt>
              <c:pt idx="189">
                <c:v>-0.67962495450212312</c:v>
              </c:pt>
              <c:pt idx="190">
                <c:v>-0.88767943604045207</c:v>
              </c:pt>
              <c:pt idx="191">
                <c:v>-0.6752458297902475</c:v>
              </c:pt>
              <c:pt idx="192">
                <c:v>-0.52403452828161967</c:v>
              </c:pt>
              <c:pt idx="193">
                <c:v>0.30027360280327509</c:v>
              </c:pt>
              <c:pt idx="194">
                <c:v>0.7099718261418313</c:v>
              </c:pt>
              <c:pt idx="195">
                <c:v>0.47018476272624365</c:v>
              </c:pt>
              <c:pt idx="196">
                <c:v>0.29840973411399752</c:v>
              </c:pt>
              <c:pt idx="197">
                <c:v>-0.94980261064851312</c:v>
              </c:pt>
              <c:pt idx="198">
                <c:v>-0.2607454294391971</c:v>
              </c:pt>
              <c:pt idx="199">
                <c:v>-0.53399448116619208</c:v>
              </c:pt>
              <c:pt idx="200">
                <c:v>0.55855770817515449</c:v>
              </c:pt>
              <c:pt idx="201">
                <c:v>0.60592359190096134</c:v>
              </c:pt>
              <c:pt idx="202">
                <c:v>5.5018171311183472E-2</c:v>
              </c:pt>
              <c:pt idx="203">
                <c:v>0.21537183062455378</c:v>
              </c:pt>
              <c:pt idx="204">
                <c:v>-0.29332464706626293</c:v>
              </c:pt>
              <c:pt idx="205">
                <c:v>-8.1175150225991644E-2</c:v>
              </c:pt>
              <c:pt idx="206">
                <c:v>1.2414405386210374</c:v>
              </c:pt>
              <c:pt idx="207">
                <c:v>-2.6071737027478115E-2</c:v>
              </c:pt>
              <c:pt idx="208">
                <c:v>0.56341596066445288</c:v>
              </c:pt>
              <c:pt idx="209">
                <c:v>-0.18220661154226558</c:v>
              </c:pt>
              <c:pt idx="210">
                <c:v>-1.1531275253877986</c:v>
              </c:pt>
              <c:pt idx="211">
                <c:v>1.0420549938134736</c:v>
              </c:pt>
              <c:pt idx="212">
                <c:v>1.3628056528517289</c:v>
              </c:pt>
              <c:pt idx="213">
                <c:v>1.5621911976592946</c:v>
              </c:pt>
              <c:pt idx="214">
                <c:v>9.2630418759571675E-3</c:v>
              </c:pt>
              <c:pt idx="215">
                <c:v>-2.2723407470684354E-2</c:v>
              </c:pt>
              <c:pt idx="216">
                <c:v>-6.1291387958370969E-3</c:v>
              </c:pt>
              <c:pt idx="217">
                <c:v>0.31411272145481517</c:v>
              </c:pt>
              <c:pt idx="218">
                <c:v>-6.8867712462719055E-3</c:v>
              </c:pt>
              <c:pt idx="219">
                <c:v>-0.63255419863177575</c:v>
              </c:pt>
              <c:pt idx="220">
                <c:v>-0.77656869404851214</c:v>
              </c:pt>
              <c:pt idx="221">
                <c:v>-0.3460117196913961</c:v>
              </c:pt>
              <c:pt idx="222">
                <c:v>-0.3996949949042099</c:v>
              </c:pt>
              <c:pt idx="223">
                <c:v>-8.3907540167906802E-3</c:v>
              </c:pt>
              <c:pt idx="224">
                <c:v>-0.67991788993018965</c:v>
              </c:pt>
              <c:pt idx="225">
                <c:v>-0.65023518164246319</c:v>
              </c:pt>
              <c:pt idx="226">
                <c:v>-0.32593999962786313</c:v>
              </c:pt>
              <c:pt idx="227">
                <c:v>-0.68632761060942116</c:v>
              </c:pt>
              <c:pt idx="228">
                <c:v>-0.38935640334521526</c:v>
              </c:pt>
              <c:pt idx="229">
                <c:v>-0.66676237872965327</c:v>
              </c:pt>
              <c:pt idx="230">
                <c:v>-0.88571315541698592</c:v>
              </c:pt>
              <c:pt idx="231">
                <c:v>0.46498340068778576</c:v>
              </c:pt>
              <c:pt idx="232">
                <c:v>-0.28868968524214544</c:v>
              </c:pt>
              <c:pt idx="233">
                <c:v>0.29938049727302651</c:v>
              </c:pt>
              <c:pt idx="234">
                <c:v>-0.47476052104468058</c:v>
              </c:pt>
              <c:pt idx="235">
                <c:v>0.10294566778603009</c:v>
              </c:pt>
              <c:pt idx="236">
                <c:v>-0.2322791262461279</c:v>
              </c:pt>
              <c:pt idx="237">
                <c:v>0.27202044137528025</c:v>
              </c:pt>
              <c:pt idx="238">
                <c:v>-0.13805077332920002</c:v>
              </c:pt>
              <c:pt idx="239">
                <c:v>4.5098156189721017E-2</c:v>
              </c:pt>
              <c:pt idx="240">
                <c:v>0.52357068085568859</c:v>
              </c:pt>
              <c:pt idx="241">
                <c:v>0.31551619931735964</c:v>
              </c:pt>
              <c:pt idx="242">
                <c:v>-0.74112727710886528</c:v>
              </c:pt>
              <c:pt idx="243">
                <c:v>2.9520869573278041E-2</c:v>
              </c:pt>
              <c:pt idx="244">
                <c:v>-1.2532404153175136E-2</c:v>
              </c:pt>
              <c:pt idx="245">
                <c:v>-0.67061375039118776</c:v>
              </c:pt>
              <c:pt idx="246">
                <c:v>2.9520869573278041E-2</c:v>
              </c:pt>
              <c:pt idx="247">
                <c:v>-0.42881380150812731</c:v>
              </c:pt>
              <c:pt idx="248">
                <c:v>-0.94080157246761154</c:v>
              </c:pt>
              <c:pt idx="249">
                <c:v>-0.85887078610519119</c:v>
              </c:pt>
              <c:pt idx="250">
                <c:v>-0.54034994516146195</c:v>
              </c:pt>
              <c:pt idx="251">
                <c:v>-0.21179530646895017</c:v>
              </c:pt>
              <c:pt idx="252">
                <c:v>0.19007055831721509</c:v>
              </c:pt>
              <c:pt idx="253">
                <c:v>-0.35158284636039516</c:v>
              </c:pt>
              <c:pt idx="254">
                <c:v>-0.68858682666095383</c:v>
              </c:pt>
              <c:pt idx="255">
                <c:v>-3.0563215737424265E-2</c:v>
              </c:pt>
              <c:pt idx="256">
                <c:v>-0.6255773078022866</c:v>
              </c:pt>
              <c:pt idx="257">
                <c:v>-0.13477985484146515</c:v>
              </c:pt>
              <c:pt idx="258">
                <c:v>-0.51971111689627403</c:v>
              </c:pt>
              <c:pt idx="259">
                <c:v>-7.0979817726666283E-3</c:v>
              </c:pt>
              <c:pt idx="260">
                <c:v>-0.34963333708466049</c:v>
              </c:pt>
              <c:pt idx="261">
                <c:v>5.7075096783244739E-2</c:v>
              </c:pt>
              <c:pt idx="262">
                <c:v>0.34832842418864551</c:v>
              </c:pt>
              <c:pt idx="263">
                <c:v>-0.97931166786232371</c:v>
              </c:pt>
              <c:pt idx="264">
                <c:v>-2.2723407470684354E-2</c:v>
              </c:pt>
              <c:pt idx="265">
                <c:v>-0.4218769796322408</c:v>
              </c:pt>
              <c:pt idx="266">
                <c:v>6.9014682239129321E-2</c:v>
              </c:pt>
              <c:pt idx="267">
                <c:v>-0.24984483707291671</c:v>
              </c:pt>
              <c:pt idx="268">
                <c:v>0.7591163074719911</c:v>
              </c:pt>
              <c:pt idx="269">
                <c:v>-6.8646447447926029E-2</c:v>
              </c:pt>
              <c:pt idx="270">
                <c:v>-0.36802721084202616</c:v>
              </c:pt>
              <c:pt idx="271">
                <c:v>0.39459684106783888</c:v>
              </c:pt>
              <c:pt idx="272">
                <c:v>0.39974517492712103</c:v>
              </c:pt>
              <c:pt idx="273">
                <c:v>0.81851566441200596</c:v>
              </c:pt>
              <c:pt idx="274">
                <c:v>0.16394898728785989</c:v>
              </c:pt>
              <c:pt idx="275">
                <c:v>0.64087964594713487</c:v>
              </c:pt>
              <c:pt idx="276">
                <c:v>0.1046213459143579</c:v>
              </c:pt>
              <c:pt idx="277">
                <c:v>6.8449514593612815E-2</c:v>
              </c:pt>
              <c:pt idx="278">
                <c:v>-0.59472215741282763</c:v>
              </c:pt>
              <c:pt idx="279">
                <c:v>0.24673587566349564</c:v>
              </c:pt>
              <c:pt idx="280">
                <c:v>-0.14608550749085492</c:v>
              </c:pt>
              <c:pt idx="281">
                <c:v>-0.33006564552860684</c:v>
              </c:pt>
              <c:pt idx="282">
                <c:v>-0.59090156087923251</c:v>
              </c:pt>
              <c:pt idx="283">
                <c:v>-0.3951354778949101</c:v>
              </c:pt>
              <c:pt idx="284">
                <c:v>-0.39628469244563469</c:v>
              </c:pt>
              <c:pt idx="285">
                <c:v>-0.41626790327288532</c:v>
              </c:pt>
              <c:pt idx="286">
                <c:v>-0.7656450511043591</c:v>
              </c:pt>
              <c:pt idx="287">
                <c:v>-1.2618980757571947</c:v>
              </c:pt>
              <c:pt idx="288">
                <c:v>-0.19690600792226132</c:v>
              </c:pt>
              <c:pt idx="289">
                <c:v>-0.66171505939215347</c:v>
              </c:pt>
              <c:pt idx="290">
                <c:v>-1.0454617482812498</c:v>
              </c:pt>
              <c:pt idx="291">
                <c:v>0.17751058705562528</c:v>
              </c:pt>
              <c:pt idx="292">
                <c:v>-0.11142369884843184</c:v>
              </c:pt>
              <c:pt idx="293">
                <c:v>-0.13882732954808974</c:v>
              </c:pt>
              <c:pt idx="294">
                <c:v>-0.59932218757632727</c:v>
              </c:pt>
              <c:pt idx="295">
                <c:v>-1.8030064677482835</c:v>
              </c:pt>
              <c:pt idx="296">
                <c:v>-2.0336895728840236</c:v>
              </c:pt>
              <c:pt idx="297">
                <c:v>-1.4740560558368072</c:v>
              </c:pt>
              <c:pt idx="298">
                <c:v>-1.3651973152771895</c:v>
              </c:pt>
              <c:pt idx="299">
                <c:v>-0.51010056319375785</c:v>
              </c:pt>
              <c:pt idx="300">
                <c:v>-0.44883707943557338</c:v>
              </c:pt>
              <c:pt idx="301">
                <c:v>2.2658638976915224E-2</c:v>
              </c:pt>
              <c:pt idx="302">
                <c:v>-0.63174690969711644</c:v>
              </c:pt>
              <c:pt idx="303">
                <c:v>-0.72783046350929714</c:v>
              </c:pt>
              <c:pt idx="304">
                <c:v>-0.64670095088900048</c:v>
              </c:pt>
              <c:pt idx="305">
                <c:v>-0.56962756087517041</c:v>
              </c:pt>
              <c:pt idx="306">
                <c:v>-1.0662308397455944</c:v>
              </c:pt>
              <c:pt idx="307">
                <c:v>-0.92734652577947063</c:v>
              </c:pt>
              <c:pt idx="308">
                <c:v>-0.40716659106295738</c:v>
              </c:pt>
              <c:pt idx="309">
                <c:v>-0.18010938618088446</c:v>
              </c:pt>
              <c:pt idx="310">
                <c:v>-0.43208961871649354</c:v>
              </c:pt>
              <c:pt idx="311">
                <c:v>-0.69139895141332763</c:v>
              </c:pt>
              <c:pt idx="312">
                <c:v>-0.80783590542443751</c:v>
              </c:pt>
              <c:pt idx="313">
                <c:v>-0.71108207289297987</c:v>
              </c:pt>
              <c:pt idx="314">
                <c:v>-0.24607793294643621</c:v>
              </c:pt>
              <c:pt idx="315">
                <c:v>-0.49781982818332704</c:v>
              </c:pt>
              <c:pt idx="316">
                <c:v>-0.96433780727836282</c:v>
              </c:pt>
              <c:pt idx="317">
                <c:v>-0.83214426485138926</c:v>
              </c:pt>
              <c:pt idx="318">
                <c:v>-1.1370807076779301</c:v>
              </c:pt>
              <c:pt idx="319">
                <c:v>-0.44118328676901886</c:v>
              </c:pt>
              <c:pt idx="320">
                <c:v>-1.1321135634460293</c:v>
              </c:pt>
              <c:pt idx="321">
                <c:v>-0.89012018839152951</c:v>
              </c:pt>
              <c:pt idx="322">
                <c:v>-0.82705591807028211</c:v>
              </c:pt>
              <c:pt idx="323">
                <c:v>-0.97735528345820244</c:v>
              </c:pt>
              <c:pt idx="324">
                <c:v>-1.363990997673723</c:v>
              </c:pt>
              <c:pt idx="325">
                <c:v>-1.9871649337426973</c:v>
              </c:pt>
              <c:pt idx="326">
                <c:v>-1.9212205515079321</c:v>
              </c:pt>
              <c:pt idx="327">
                <c:v>-0.58509913385972068</c:v>
              </c:pt>
              <c:pt idx="328">
                <c:v>-0.38013898568568605</c:v>
              </c:pt>
              <c:pt idx="329">
                <c:v>0.53712203448990747</c:v>
              </c:pt>
              <c:pt idx="330">
                <c:v>-1.6069622116141677</c:v>
              </c:pt>
              <c:pt idx="331">
                <c:v>0.40389889516592836</c:v>
              </c:pt>
              <c:pt idx="332">
                <c:v>-1.0970705180838554</c:v>
              </c:pt>
              <c:pt idx="333">
                <c:v>-0.50369827944821832</c:v>
              </c:pt>
              <c:pt idx="334">
                <c:v>-0.26040491352989159</c:v>
              </c:pt>
              <c:pt idx="335">
                <c:v>-0.42887617071673034</c:v>
              </c:pt>
              <c:pt idx="336">
                <c:v>-0.28629886451697928</c:v>
              </c:pt>
              <c:pt idx="337">
                <c:v>-8.8996379174908213E-2</c:v>
              </c:pt>
              <c:pt idx="338">
                <c:v>-0.42149449708581432</c:v>
              </c:pt>
              <c:pt idx="339">
                <c:v>-0.10499704530967513</c:v>
              </c:pt>
              <c:pt idx="340">
                <c:v>-0.30649371977868745</c:v>
              </c:pt>
              <c:pt idx="341">
                <c:v>0.17779210992916195</c:v>
              </c:pt>
              <c:pt idx="342">
                <c:v>-0.10404064745212915</c:v>
              </c:pt>
              <c:pt idx="343">
                <c:v>-0.34127231579382311</c:v>
              </c:pt>
              <c:pt idx="344">
                <c:v>-0.52148917555877672</c:v>
              </c:pt>
              <c:pt idx="345">
                <c:v>-0.12876157230995933</c:v>
              </c:pt>
              <c:pt idx="346">
                <c:v>-0.57823960116972417</c:v>
              </c:pt>
              <c:pt idx="347">
                <c:v>-0.25836338854117047</c:v>
              </c:pt>
              <c:pt idx="348">
                <c:v>-0.40167728833721394</c:v>
              </c:pt>
              <c:pt idx="349">
                <c:v>-0.38643626761633376</c:v>
              </c:pt>
              <c:pt idx="350">
                <c:v>-0.48405599439731528</c:v>
              </c:pt>
              <c:pt idx="351">
                <c:v>-0.60772552021738235</c:v>
              </c:pt>
              <c:pt idx="352">
                <c:v>-1.1140852422227274</c:v>
              </c:pt>
              <c:pt idx="353">
                <c:v>-1.0237177049320154</c:v>
              </c:pt>
              <c:pt idx="354">
                <c:v>-1.6611592767082466</c:v>
              </c:pt>
              <c:pt idx="355">
                <c:v>-1.8411840334595069</c:v>
              </c:pt>
              <c:pt idx="356">
                <c:v>-0.710720439672059</c:v>
              </c:pt>
              <c:pt idx="357">
                <c:v>-0.56751052911371147</c:v>
              </c:pt>
              <c:pt idx="358">
                <c:v>-1.0763430826707534</c:v>
              </c:pt>
              <c:pt idx="359">
                <c:v>-2.3187043780232148</c:v>
              </c:pt>
              <c:pt idx="360">
                <c:v>2.536076043270441E-2</c:v>
              </c:pt>
              <c:pt idx="361">
                <c:v>5.4500017554077296E-2</c:v>
              </c:pt>
              <c:pt idx="362">
                <c:v>-0.56483247514417867</c:v>
              </c:pt>
              <c:pt idx="363">
                <c:v>-0.49323989998439233</c:v>
              </c:pt>
              <c:pt idx="364">
                <c:v>-0.83098923329243979</c:v>
              </c:pt>
              <c:pt idx="365">
                <c:v>-0.8584409745752648</c:v>
              </c:pt>
              <c:pt idx="366">
                <c:v>-0.54928219681156554</c:v>
              </c:pt>
              <c:pt idx="367">
                <c:v>-0.65794969786890212</c:v>
              </c:pt>
              <c:pt idx="368">
                <c:v>-0.42037908990579531</c:v>
              </c:pt>
              <c:pt idx="369">
                <c:v>-0.27486617744951136</c:v>
              </c:pt>
              <c:pt idx="370">
                <c:v>-0.42796168310145966</c:v>
              </c:pt>
              <c:pt idx="371">
                <c:v>0.19050036984714103</c:v>
              </c:pt>
              <c:pt idx="372">
                <c:v>-0.67246417305101502</c:v>
              </c:pt>
              <c:pt idx="373">
                <c:v>-0.52626534264165858</c:v>
              </c:pt>
              <c:pt idx="374">
                <c:v>-0.58694789975700479</c:v>
              </c:pt>
              <c:pt idx="375">
                <c:v>-0.66496833033387759</c:v>
              </c:pt>
              <c:pt idx="376">
                <c:v>-0.57092113136952927</c:v>
              </c:pt>
              <c:pt idx="377">
                <c:v>-0.39505819766657702</c:v>
              </c:pt>
              <c:pt idx="378">
                <c:v>9.8362854965001745E-2</c:v>
              </c:pt>
              <c:pt idx="379">
                <c:v>-0.44707181805115948</c:v>
              </c:pt>
              <c:pt idx="380">
                <c:v>-0.72574874426468039</c:v>
              </c:pt>
              <c:pt idx="381">
                <c:v>-2.2155349111269516</c:v>
              </c:pt>
              <c:pt idx="382">
                <c:v>-0.25543145349584906</c:v>
              </c:pt>
              <c:pt idx="383">
                <c:v>1.0422409266666044E-2</c:v>
              </c:pt>
              <c:pt idx="384">
                <c:v>-1.1152882873419143</c:v>
              </c:pt>
              <c:pt idx="385">
                <c:v>-0.95104324244907934</c:v>
              </c:pt>
              <c:pt idx="386">
                <c:v>-1.0307139772917409</c:v>
              </c:pt>
              <c:pt idx="387">
                <c:v>-0.75330800190730285</c:v>
              </c:pt>
              <c:pt idx="388">
                <c:v>-1.0399847844229266</c:v>
              </c:pt>
              <c:pt idx="389">
                <c:v>-0.47378696926540131</c:v>
              </c:pt>
              <c:pt idx="390">
                <c:v>-0.59950822206723275</c:v>
              </c:pt>
              <c:pt idx="391">
                <c:v>-1.109840139767412</c:v>
              </c:pt>
            </c:numLit>
          </c:yVal>
          <c:smooth val="0"/>
          <c:extLst>
            <c:ext xmlns:c16="http://schemas.microsoft.com/office/drawing/2014/chart" uri="{C3380CC4-5D6E-409C-BE32-E72D297353CC}">
              <c16:uniqueId val="{00000000-9534-4CBE-AB6E-1931D497D032}"/>
            </c:ext>
          </c:extLst>
        </c:ser>
        <c:dLbls>
          <c:showLegendKey val="0"/>
          <c:showVal val="0"/>
          <c:showCatName val="0"/>
          <c:showSerName val="0"/>
          <c:showPercent val="0"/>
          <c:showBubbleSize val="0"/>
        </c:dLbls>
        <c:axId val="2069285151"/>
        <c:axId val="2069285567"/>
      </c:scatterChart>
      <c:valAx>
        <c:axId val="2069285151"/>
        <c:scaling>
          <c:orientation val="minMax"/>
          <c:min val="2"/>
        </c:scaling>
        <c:delete val="0"/>
        <c:axPos val="b"/>
        <c:numFmt formatCode="General" sourceLinked="1"/>
        <c:majorTickMark val="out"/>
        <c:minorTickMark val="none"/>
        <c:tickLblPos val="nextTo"/>
        <c:crossAx val="2069285567"/>
        <c:crossesAt val="-3"/>
        <c:crossBetween val="midCat"/>
      </c:valAx>
      <c:valAx>
        <c:axId val="2069285567"/>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2069285151"/>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Model 1 for GallonsPer100Miles    (1 variable, n=392)</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-3.30</c:v>
              </c:pt>
              <c:pt idx="1">
                <c:v>-2.97</c:v>
              </c:pt>
              <c:pt idx="2">
                <c:v>-2.64</c:v>
              </c:pt>
              <c:pt idx="3">
                <c:v>-2.31</c:v>
              </c:pt>
              <c:pt idx="4">
                <c:v>-1.98</c:v>
              </c:pt>
              <c:pt idx="5">
                <c:v>-1.65</c:v>
              </c:pt>
              <c:pt idx="6">
                <c:v>-1.32</c:v>
              </c:pt>
              <c:pt idx="7">
                <c:v>-0.99</c:v>
              </c:pt>
              <c:pt idx="8">
                <c:v>-0.66</c:v>
              </c:pt>
              <c:pt idx="9">
                <c:v>-0.33</c:v>
              </c:pt>
              <c:pt idx="10">
                <c:v>0.00</c:v>
              </c:pt>
              <c:pt idx="11">
                <c:v>0.33</c:v>
              </c:pt>
              <c:pt idx="12">
                <c:v>0.66</c:v>
              </c:pt>
              <c:pt idx="13">
                <c:v>0.99</c:v>
              </c:pt>
              <c:pt idx="14">
                <c:v>1.32</c:v>
              </c:pt>
              <c:pt idx="15">
                <c:v>1.65</c:v>
              </c:pt>
              <c:pt idx="16">
                <c:v>1.98</c:v>
              </c:pt>
              <c:pt idx="17">
                <c:v>2.31</c:v>
              </c:pt>
              <c:pt idx="18">
                <c:v>2.64</c:v>
              </c:pt>
              <c:pt idx="19">
                <c:v>2.97</c:v>
              </c:pt>
              <c:pt idx="20">
                <c:v>3.30</c:v>
              </c:pt>
            </c:strLit>
          </c:cat>
          <c:val>
            <c:numLit>
              <c:formatCode>General</c:formatCode>
              <c:ptCount val="21"/>
              <c:pt idx="0">
                <c:v>0</c:v>
              </c:pt>
              <c:pt idx="1">
                <c:v>0</c:v>
              </c:pt>
              <c:pt idx="2">
                <c:v>0</c:v>
              </c:pt>
              <c:pt idx="3">
                <c:v>2</c:v>
              </c:pt>
              <c:pt idx="4">
                <c:v>4</c:v>
              </c:pt>
              <c:pt idx="5">
                <c:v>3</c:v>
              </c:pt>
              <c:pt idx="6">
                <c:v>7</c:v>
              </c:pt>
              <c:pt idx="7">
                <c:v>29</c:v>
              </c:pt>
              <c:pt idx="8">
                <c:v>56</c:v>
              </c:pt>
              <c:pt idx="9">
                <c:v>58</c:v>
              </c:pt>
              <c:pt idx="10">
                <c:v>83</c:v>
              </c:pt>
              <c:pt idx="11">
                <c:v>60</c:v>
              </c:pt>
              <c:pt idx="12">
                <c:v>44</c:v>
              </c:pt>
              <c:pt idx="13">
                <c:v>23</c:v>
              </c:pt>
              <c:pt idx="14">
                <c:v>11</c:v>
              </c:pt>
              <c:pt idx="15">
                <c:v>4</c:v>
              </c:pt>
              <c:pt idx="16">
                <c:v>1</c:v>
              </c:pt>
              <c:pt idx="17">
                <c:v>3</c:v>
              </c:pt>
              <c:pt idx="18">
                <c:v>2</c:v>
              </c:pt>
              <c:pt idx="19">
                <c:v>1</c:v>
              </c:pt>
              <c:pt idx="20">
                <c:v>1</c:v>
              </c:pt>
            </c:numLit>
          </c:val>
          <c:extLst>
            <c:ext xmlns:c16="http://schemas.microsoft.com/office/drawing/2014/chart" uri="{C3380CC4-5D6E-409C-BE32-E72D297353CC}">
              <c16:uniqueId val="{00000000-75AF-41D4-9A3A-6A1CD88AEAEF}"/>
            </c:ext>
          </c:extLst>
        </c:ser>
        <c:ser>
          <c:idx val="1"/>
          <c:order val="1"/>
          <c:tx>
            <c:v>Normal</c:v>
          </c:tx>
          <c:spPr>
            <a:solidFill>
              <a:srgbClr val="FFD2D2"/>
            </a:solidFill>
            <a:ln w="9525">
              <a:solidFill>
                <a:srgbClr val="FF0000"/>
              </a:solidFill>
              <a:prstDash val="solid"/>
            </a:ln>
          </c:spPr>
          <c:invertIfNegative val="0"/>
          <c:cat>
            <c:strLit>
              <c:ptCount val="21"/>
              <c:pt idx="0">
                <c:v>-3.30</c:v>
              </c:pt>
              <c:pt idx="1">
                <c:v>-2.97</c:v>
              </c:pt>
              <c:pt idx="2">
                <c:v>-2.64</c:v>
              </c:pt>
              <c:pt idx="3">
                <c:v>-2.31</c:v>
              </c:pt>
              <c:pt idx="4">
                <c:v>-1.98</c:v>
              </c:pt>
              <c:pt idx="5">
                <c:v>-1.65</c:v>
              </c:pt>
              <c:pt idx="6">
                <c:v>-1.32</c:v>
              </c:pt>
              <c:pt idx="7">
                <c:v>-0.99</c:v>
              </c:pt>
              <c:pt idx="8">
                <c:v>-0.66</c:v>
              </c:pt>
              <c:pt idx="9">
                <c:v>-0.33</c:v>
              </c:pt>
              <c:pt idx="10">
                <c:v>0.00</c:v>
              </c:pt>
              <c:pt idx="11">
                <c:v>0.33</c:v>
              </c:pt>
              <c:pt idx="12">
                <c:v>0.66</c:v>
              </c:pt>
              <c:pt idx="13">
                <c:v>0.99</c:v>
              </c:pt>
              <c:pt idx="14">
                <c:v>1.32</c:v>
              </c:pt>
              <c:pt idx="15">
                <c:v>1.65</c:v>
              </c:pt>
              <c:pt idx="16">
                <c:v>1.98</c:v>
              </c:pt>
              <c:pt idx="17">
                <c:v>2.31</c:v>
              </c:pt>
              <c:pt idx="18">
                <c:v>2.64</c:v>
              </c:pt>
              <c:pt idx="19">
                <c:v>2.97</c:v>
              </c:pt>
              <c:pt idx="20">
                <c:v>3.30</c:v>
              </c:pt>
            </c:strLit>
          </c:cat>
          <c:val>
            <c:numLit>
              <c:formatCode>General</c:formatCode>
              <c:ptCount val="21"/>
              <c:pt idx="0">
                <c:v>8.6363837416559147E-3</c:v>
              </c:pt>
              <c:pt idx="1">
                <c:v>4.7263886934957054E-2</c:v>
              </c:pt>
              <c:pt idx="2">
                <c:v>0.21623938249364039</c:v>
              </c:pt>
              <c:pt idx="3">
                <c:v>0.82713298286846193</c:v>
              </c:pt>
              <c:pt idx="4">
                <c:v>2.645307470151673</c:v>
              </c:pt>
              <c:pt idx="5">
                <c:v>7.0739137066254525</c:v>
              </c:pt>
              <c:pt idx="6">
                <c:v>15.817788475353213</c:v>
              </c:pt>
              <c:pt idx="7">
                <c:v>29.576763307285724</c:v>
              </c:pt>
              <c:pt idx="8">
                <c:v>46.247416597213956</c:v>
              </c:pt>
              <c:pt idx="9">
                <c:v>60.47358881320632</c:v>
              </c:pt>
              <c:pt idx="10">
                <c:v>66.128883283539665</c:v>
              </c:pt>
              <c:pt idx="11">
                <c:v>60.473588813206305</c:v>
              </c:pt>
              <c:pt idx="12">
                <c:v>46.247416597213942</c:v>
              </c:pt>
              <c:pt idx="13">
                <c:v>29.576763307285773</c:v>
              </c:pt>
              <c:pt idx="14">
                <c:v>15.817788475353211</c:v>
              </c:pt>
              <c:pt idx="15">
                <c:v>7.073913706625433</c:v>
              </c:pt>
              <c:pt idx="16">
                <c:v>2.6453074701516925</c:v>
              </c:pt>
              <c:pt idx="17">
                <c:v>0.82713298286842019</c:v>
              </c:pt>
              <c:pt idx="18">
                <c:v>0.21623938249365438</c:v>
              </c:pt>
              <c:pt idx="19">
                <c:v>4.7263886934956645E-2</c:v>
              </c:pt>
              <c:pt idx="20">
                <c:v>8.636383741645659E-3</c:v>
              </c:pt>
            </c:numLit>
          </c:val>
          <c:extLst>
            <c:ext xmlns:c16="http://schemas.microsoft.com/office/drawing/2014/chart" uri="{C3380CC4-5D6E-409C-BE32-E72D297353CC}">
              <c16:uniqueId val="{00000001-75AF-41D4-9A3A-6A1CD88AEAEF}"/>
            </c:ext>
          </c:extLst>
        </c:ser>
        <c:dLbls>
          <c:showLegendKey val="0"/>
          <c:showVal val="0"/>
          <c:showCatName val="0"/>
          <c:showSerName val="0"/>
          <c:showPercent val="0"/>
          <c:showBubbleSize val="0"/>
        </c:dLbls>
        <c:gapWidth val="50"/>
        <c:axId val="1801018559"/>
        <c:axId val="1801025631"/>
      </c:barChart>
      <c:catAx>
        <c:axId val="1801018559"/>
        <c:scaling>
          <c:orientation val="minMax"/>
        </c:scaling>
        <c:delete val="0"/>
        <c:axPos val="b"/>
        <c:title>
          <c:tx>
            <c:rich>
              <a:bodyPr/>
              <a:lstStyle/>
              <a:p>
                <a:pPr>
                  <a:defRPr/>
                </a:pPr>
                <a:r>
                  <a:rPr lang="en-US"/>
                  <a:t>N</a:t>
                </a:r>
                <a:r>
                  <a:rPr lang="en-US" sz="900"/>
                  <a:t>ormality test (A-D*):  P &lt; 0.001</a:t>
                </a:r>
              </a:p>
            </c:rich>
          </c:tx>
          <c:overlay val="0"/>
        </c:title>
        <c:numFmt formatCode="General" sourceLinked="1"/>
        <c:majorTickMark val="out"/>
        <c:minorTickMark val="none"/>
        <c:tickLblPos val="nextTo"/>
        <c:crossAx val="1801025631"/>
        <c:crosses val="autoZero"/>
        <c:auto val="1"/>
        <c:lblAlgn val="ctr"/>
        <c:lblOffset val="100"/>
        <c:noMultiLvlLbl val="0"/>
      </c:catAx>
      <c:valAx>
        <c:axId val="1801025631"/>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1801018559"/>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Model 1 for GallonsPer100Miles    (1 variable, n=392)</a:t>
            </a:r>
          </a:p>
        </c:rich>
      </c:tx>
      <c:overlay val="0"/>
    </c:title>
    <c:autoTitleDeleted val="0"/>
    <c:plotArea>
      <c:layout/>
      <c:scatterChart>
        <c:scatterStyle val="lineMarker"/>
        <c:varyColors val="0"/>
        <c:ser>
          <c:idx val="0"/>
          <c:order val="0"/>
          <c:tx>
            <c:v>Actual</c:v>
          </c:tx>
          <c:spPr>
            <a:ln w="25400">
              <a:noFill/>
            </a:ln>
          </c:spPr>
          <c:marker>
            <c:symbol val="diamond"/>
            <c:size val="4"/>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392"/>
              <c:pt idx="0">
                <c:v>-2.8013418057438964</c:v>
              </c:pt>
              <c:pt idx="1">
                <c:v>-2.5697185440388259</c:v>
              </c:pt>
              <c:pt idx="2">
                <c:v>-2.4259784794809534</c:v>
              </c:pt>
              <c:pt idx="3">
                <c:v>-2.3197162147255246</c:v>
              </c:pt>
              <c:pt idx="4">
                <c:v>-2.2345745589093942</c:v>
              </c:pt>
              <c:pt idx="5">
                <c:v>-2.163088789880999</c:v>
              </c:pt>
              <c:pt idx="6">
                <c:v>-2.1012000426926183</c:v>
              </c:pt>
              <c:pt idx="7">
                <c:v>-2.0464464274394056</c:v>
              </c:pt>
              <c:pt idx="8">
                <c:v>-1.9972178140451933</c:v>
              </c:pt>
              <c:pt idx="9">
                <c:v>-1.9524012459562785</c:v>
              </c:pt>
              <c:pt idx="10">
                <c:v>-1.9111940847925653</c:v>
              </c:pt>
              <c:pt idx="11">
                <c:v>-1.872997702230869</c:v>
              </c:pt>
              <c:pt idx="12">
                <c:v>-1.8373532685905467</c:v>
              </c:pt>
              <c:pt idx="13">
                <c:v>-1.8039010565043285</c:v>
              </c:pt>
              <c:pt idx="14">
                <c:v>-1.7723536065008698</c:v>
              </c:pt>
              <c:pt idx="15">
                <c:v>-1.7424774360095865</c:v>
              </c:pt>
              <c:pt idx="16">
                <c:v>-1.7140802148975649</c:v>
              </c:pt>
              <c:pt idx="17">
                <c:v>-1.6870015525016087</c:v>
              </c:pt>
              <c:pt idx="18">
                <c:v>-1.6611062375226429</c:v>
              </c:pt>
              <c:pt idx="19">
                <c:v>-1.6362791845905071</c:v>
              </c:pt>
              <c:pt idx="20">
                <c:v>-1.6124215938556736</c:v>
              </c:pt>
              <c:pt idx="21">
                <c:v>-1.5894479892011393</c:v>
              </c:pt>
              <c:pt idx="22">
                <c:v>-1.5672839037062567</c:v>
              </c:pt>
              <c:pt idx="23">
                <c:v>-1.5458640492277236</c:v>
              </c:pt>
              <c:pt idx="24">
                <c:v>-1.5251308530956929</c:v>
              </c:pt>
              <c:pt idx="25">
                <c:v>-1.5050332767035031</c:v>
              </c:pt>
              <c:pt idx="26">
                <c:v>-1.4855258530384314</c:v>
              </c:pt>
              <c:pt idx="27">
                <c:v>-1.4665678960488706</c:v>
              </c:pt>
              <c:pt idx="28">
                <c:v>-1.4481228461830145</c:v>
              </c:pt>
              <c:pt idx="29">
                <c:v>-1.4301577248003308</c:v>
              </c:pt>
              <c:pt idx="30">
                <c:v>-1.4126426763495761</c:v>
              </c:pt>
              <c:pt idx="31">
                <c:v>-1.3955505818420531</c:v>
              </c:pt>
              <c:pt idx="32">
                <c:v>-1.3788567306540662</c:v>
              </c:pt>
              <c:pt idx="33">
                <c:v>-1.3625385403689099</c:v>
              </c:pt>
              <c:pt idx="34">
                <c:v>-1.3465753164309737</c:v>
              </c:pt>
              <c:pt idx="35">
                <c:v>-1.3309480449865991</c:v>
              </c:pt>
              <c:pt idx="36">
                <c:v>-1.3156392135410349</c:v>
              </c:pt>
              <c:pt idx="37">
                <c:v>-1.300632655050644</c:v>
              </c:pt>
              <c:pt idx="38">
                <c:v>-1.2859134118557956</c:v>
              </c:pt>
              <c:pt idx="39">
                <c:v>-1.2714676164886747</c:v>
              </c:pt>
              <c:pt idx="40">
                <c:v>-1.2572823868961218</c:v>
              </c:pt>
              <c:pt idx="41">
                <c:v>-1.2433457340271459</c:v>
              </c:pt>
              <c:pt idx="42">
                <c:v>-1.2296464800678775</c:v>
              </c:pt>
              <c:pt idx="43">
                <c:v>-1.2161741858794626</c:v>
              </c:pt>
              <c:pt idx="44">
                <c:v>-1.2029190864185102</c:v>
              </c:pt>
              <c:pt idx="45">
                <c:v>-1.1898720331049299</c:v>
              </c:pt>
              <c:pt idx="46">
                <c:v>-1.177024442255701</c:v>
              </c:pt>
              <c:pt idx="47">
                <c:v>-1.1643682488312117</c:v>
              </c:pt>
              <c:pt idx="48">
                <c:v>-1.1518958648480584</c:v>
              </c:pt>
              <c:pt idx="49">
                <c:v>-1.1396001419022772</c:v>
              </c:pt>
              <c:pt idx="50">
                <c:v>-1.1274743373229819</c:v>
              </c:pt>
              <c:pt idx="51">
                <c:v>-1.1155120835406949</c:v>
              </c:pt>
              <c:pt idx="52">
                <c:v>-1.1037073603093344</c:v>
              </c:pt>
              <c:pt idx="53">
                <c:v>-1.0920544694673433</c:v>
              </c:pt>
              <c:pt idx="54">
                <c:v>-1.080548011963302</c:v>
              </c:pt>
              <c:pt idx="55">
                <c:v>-1.0691828669054941</c:v>
              </c:pt>
              <c:pt idx="56">
                <c:v>-1.05795417242426</c:v>
              </c:pt>
              <c:pt idx="57">
                <c:v>-1.0468573081613126</c:v>
              </c:pt>
              <c:pt idx="58">
                <c:v>-1.0358878792221136</c:v>
              </c:pt>
              <c:pt idx="59">
                <c:v>-1.0250417014463677</c:v>
              </c:pt>
              <c:pt idx="60">
                <c:v>-1.014314787868297</c:v>
              </c:pt>
              <c:pt idx="61">
                <c:v>-1.0037033362525958</c:v>
              </c:pt>
              <c:pt idx="62">
                <c:v>-0.99320371760481851</c:v>
              </c:pt>
              <c:pt idx="63">
                <c:v>-0.98281246556560442</c:v>
              </c:pt>
              <c:pt idx="64">
                <c:v>-0.97252626660814545</c:v>
              </c:pt>
              <c:pt idx="65">
                <c:v>-0.96234195096656805</c:v>
              </c:pt>
              <c:pt idx="66">
                <c:v>-0.95225648423055498</c:v>
              </c:pt>
              <c:pt idx="67">
                <c:v>-0.94226695954800044</c:v>
              </c:pt>
              <c:pt idx="68">
                <c:v>-0.93237059038343151</c:v>
              </c:pt>
              <c:pt idx="69">
                <c:v>-0.92256470378514466</c:v>
              </c:pt>
              <c:pt idx="70">
                <c:v>-0.91284673411848971</c:v>
              </c:pt>
              <c:pt idx="71">
                <c:v>-0.90321421722693418</c:v>
              </c:pt>
              <c:pt idx="72">
                <c:v>-0.89366478498618573</c:v>
              </c:pt>
              <c:pt idx="73">
                <c:v>-0.88419616021983582</c:v>
              </c:pt>
              <c:pt idx="74">
                <c:v>-0.8748061519479714</c:v>
              </c:pt>
              <c:pt idx="75">
                <c:v>-0.86549265094280159</c:v>
              </c:pt>
              <c:pt idx="76">
                <c:v>-0.85625362556762319</c:v>
              </c:pt>
              <c:pt idx="77">
                <c:v>-0.84708711787764812</c:v>
              </c:pt>
              <c:pt idx="78">
                <c:v>-0.8379912399630205</c:v>
              </c:pt>
              <c:pt idx="79">
                <c:v>-0.82896417051609372</c:v>
              </c:pt>
              <c:pt idx="80">
                <c:v>-0.82000415160657336</c:v>
              </c:pt>
              <c:pt idx="81">
                <c:v>-0.81110948564950069</c:v>
              </c:pt>
              <c:pt idx="82">
                <c:v>-0.80227853255231252</c:v>
              </c:pt>
              <c:pt idx="83">
                <c:v>-0.79350970702837276</c:v>
              </c:pt>
              <c:pt idx="84">
                <c:v>-0.78480147606534167</c:v>
              </c:pt>
              <c:pt idx="85">
                <c:v>-0.77615235653775705</c:v>
              </c:pt>
              <c:pt idx="86">
                <c:v>-0.7675609129539821</c:v>
              </c:pt>
              <c:pt idx="87">
                <c:v>-0.75902575532850625</c:v>
              </c:pt>
              <c:pt idx="88">
                <c:v>-0.75054553717123007</c:v>
              </c:pt>
              <c:pt idx="89">
                <c:v>-0.74211895358606816</c:v>
              </c:pt>
              <c:pt idx="90">
                <c:v>-0.73374473947173946</c:v>
              </c:pt>
              <c:pt idx="91">
                <c:v>-0.72542166781817019</c:v>
              </c:pt>
              <c:pt idx="92">
                <c:v>-0.71714854809243311</c:v>
              </c:pt>
              <c:pt idx="93">
                <c:v>-0.70892422470857397</c:v>
              </c:pt>
              <c:pt idx="94">
                <c:v>-0.70074757557610523</c:v>
              </c:pt>
              <c:pt idx="95">
                <c:v>-0.69261751072230904</c:v>
              </c:pt>
              <c:pt idx="96">
                <c:v>-0.68453297098384969</c:v>
              </c:pt>
              <c:pt idx="97">
                <c:v>-0.67649292676350903</c:v>
              </c:pt>
              <c:pt idx="98">
                <c:v>-0.66849637684814389</c:v>
              </c:pt>
              <c:pt idx="99">
                <c:v>-0.66054234728424888</c:v>
              </c:pt>
              <c:pt idx="100">
                <c:v>-0.65262989030773932</c:v>
              </c:pt>
              <c:pt idx="101">
                <c:v>-0.64475808332481765</c:v>
              </c:pt>
              <c:pt idx="102">
                <c:v>-0.63692602794096898</c:v>
              </c:pt>
              <c:pt idx="103">
                <c:v>-0.62913284903536348</c:v>
              </c:pt>
              <c:pt idx="104">
                <c:v>-0.62137769387809116</c:v>
              </c:pt>
              <c:pt idx="105">
                <c:v>-0.6136597312878399</c:v>
              </c:pt>
              <c:pt idx="106">
                <c:v>-0.60597815082777606</c:v>
              </c:pt>
              <c:pt idx="107">
                <c:v>-0.59833216203753037</c:v>
              </c:pt>
              <c:pt idx="108">
                <c:v>-0.59072099369933051</c:v>
              </c:pt>
              <c:pt idx="109">
                <c:v>-0.58314389313642911</c:v>
              </c:pt>
              <c:pt idx="110">
                <c:v>-0.57560012554211581</c:v>
              </c:pt>
              <c:pt idx="111">
                <c:v>-0.5680889733376796</c:v>
              </c:pt>
              <c:pt idx="112">
                <c:v>-0.56060973555781146</c:v>
              </c:pt>
              <c:pt idx="113">
                <c:v>-0.55316172726201218</c:v>
              </c:pt>
              <c:pt idx="114">
                <c:v>-0.54574427897066535</c:v>
              </c:pt>
              <c:pt idx="115">
                <c:v>-0.53835673612451274</c:v>
              </c:pt>
              <c:pt idx="116">
                <c:v>-0.53099845856633821</c:v>
              </c:pt>
              <c:pt idx="117">
                <c:v>-0.52366882004375115</c:v>
              </c:pt>
              <c:pt idx="118">
                <c:v>-0.51636720773200051</c:v>
              </c:pt>
              <c:pt idx="119">
                <c:v>-0.50909302177584015</c:v>
              </c:pt>
              <c:pt idx="120">
                <c:v>-0.50184567484949871</c:v>
              </c:pt>
              <c:pt idx="121">
                <c:v>-0.4946245917338683</c:v>
              </c:pt>
              <c:pt idx="122">
                <c:v>-0.48742920891008634</c:v>
              </c:pt>
              <c:pt idx="123">
                <c:v>-0.48025897416871172</c:v>
              </c:pt>
              <c:pt idx="124">
                <c:v>-0.4731133462337529</c:v>
              </c:pt>
              <c:pt idx="125">
                <c:v>-0.46599179440084726</c:v>
              </c:pt>
              <c:pt idx="126">
                <c:v>-0.45889379818891796</c:v>
              </c:pt>
              <c:pt idx="127">
                <c:v>-0.45181884700468256</c:v>
              </c:pt>
              <c:pt idx="128">
                <c:v>-0.44476643981941277</c:v>
              </c:pt>
              <c:pt idx="129">
                <c:v>-0.43773608485738136</c:v>
              </c:pt>
              <c:pt idx="130">
                <c:v>-0.43072729929545767</c:v>
              </c:pt>
              <c:pt idx="131">
                <c:v>-0.42373960897334451</c:v>
              </c:pt>
              <c:pt idx="132">
                <c:v>-0.41677254811397435</c:v>
              </c:pt>
              <c:pt idx="133">
                <c:v>-0.40982565905360407</c:v>
              </c:pt>
              <c:pt idx="134">
                <c:v>-0.40289849198117594</c:v>
              </c:pt>
              <c:pt idx="135">
                <c:v>-0.39599060468653191</c:v>
              </c:pt>
              <c:pt idx="136">
                <c:v>-0.38910156231708576</c:v>
              </c:pt>
              <c:pt idx="137">
                <c:v>-0.38223093714258394</c:v>
              </c:pt>
              <c:pt idx="138">
                <c:v>-0.37537830832759533</c:v>
              </c:pt>
              <c:pt idx="139">
                <c:v>-0.36854326171139734</c:v>
              </c:pt>
              <c:pt idx="140">
                <c:v>-0.36172538959493167</c:v>
              </c:pt>
              <c:pt idx="141">
                <c:v>-0.35492429053452634</c:v>
              </c:pt>
              <c:pt idx="142">
                <c:v>-0.34813956914209226</c:v>
              </c:pt>
              <c:pt idx="143">
                <c:v>-0.34137083589151324</c:v>
              </c:pt>
              <c:pt idx="144">
                <c:v>-0.33461770693096737</c:v>
              </c:pt>
              <c:pt idx="145">
                <c:v>-0.32787980390092475</c:v>
              </c:pt>
              <c:pt idx="146">
                <c:v>-0.32115675375757857</c:v>
              </c:pt>
              <c:pt idx="147">
                <c:v>-0.31444818860148283</c:v>
              </c:pt>
              <c:pt idx="148">
                <c:v>-0.30775374551117018</c:v>
              </c:pt>
              <c:pt idx="149">
                <c:v>-0.30107306638154518</c:v>
              </c:pt>
              <c:pt idx="150">
                <c:v>-0.29440579776684644</c:v>
              </c:pt>
              <c:pt idx="151">
                <c:v>-0.28775159072798684</c:v>
              </c:pt>
              <c:pt idx="152">
                <c:v>-0.28111010068408798</c:v>
              </c:pt>
              <c:pt idx="153">
                <c:v>-0.27448098726802928</c:v>
              </c:pt>
              <c:pt idx="154">
                <c:v>-0.26786391418584521</c:v>
              </c:pt>
              <c:pt idx="155">
                <c:v>-0.26125854907980633</c:v>
              </c:pt>
              <c:pt idx="156">
                <c:v>-0.25466456339502791</c:v>
              </c:pt>
              <c:pt idx="157">
                <c:v>-0.24808163224945928</c:v>
              </c:pt>
              <c:pt idx="158">
                <c:v>-0.24150943430710659</c:v>
              </c:pt>
              <c:pt idx="159">
                <c:v>-0.23494765165435449</c:v>
              </c:pt>
              <c:pt idx="160">
                <c:v>-0.22839596967925122</c:v>
              </c:pt>
              <c:pt idx="161">
                <c:v>-0.22185407695363235</c:v>
              </c:pt>
              <c:pt idx="162">
                <c:v>-0.21532166511795831</c:v>
              </c:pt>
              <c:pt idx="163">
                <c:v>-0.20879842876874785</c:v>
              </c:pt>
              <c:pt idx="164">
                <c:v>-0.20228406534849599</c:v>
              </c:pt>
              <c:pt idx="165">
                <c:v>-0.19577827503796263</c:v>
              </c:pt>
              <c:pt idx="166">
                <c:v>-0.18928076065073005</c:v>
              </c:pt>
              <c:pt idx="167">
                <c:v>-0.18279122752992422</c:v>
              </c:pt>
              <c:pt idx="168">
                <c:v>-0.17630938344700234</c:v>
              </c:pt>
              <c:pt idx="169">
                <c:v>-0.16983493850251216</c:v>
              </c:pt>
              <c:pt idx="170">
                <c:v>-0.1633676050287281</c:v>
              </c:pt>
              <c:pt idx="171">
                <c:v>-0.1569070974940783</c:v>
              </c:pt>
              <c:pt idx="172">
                <c:v>-0.15045313240927297</c:v>
              </c:pt>
              <c:pt idx="173">
                <c:v>-0.14400542823505125</c:v>
              </c:pt>
              <c:pt idx="174">
                <c:v>-0.13756370529146689</c:v>
              </c:pt>
              <c:pt idx="175">
                <c:v>-0.13112768566862937</c:v>
              </c:pt>
              <c:pt idx="176">
                <c:v>-0.12469709313882917</c:v>
              </c:pt>
              <c:pt idx="177">
                <c:v>-0.11827165306996626</c:v>
              </c:pt>
              <c:pt idx="178">
                <c:v>-0.11185109234021491</c:v>
              </c:pt>
              <c:pt idx="179">
                <c:v>-0.10543513925384884</c:v>
              </c:pt>
              <c:pt idx="180">
                <c:v>-9.9023523458159984E-2</c:v>
              </c:pt>
              <c:pt idx="181">
                <c:v>-9.2615975861403771E-2</c:v>
              </c:pt>
              <c:pt idx="182">
                <c:v>-8.6212228551701367E-2</c:v>
              </c:pt>
              <c:pt idx="183">
                <c:v>-7.9812014716838547E-2</c:v>
              </c:pt>
              <c:pt idx="184">
                <c:v>-7.3415068564893715E-2</c:v>
              </c:pt>
              <c:pt idx="185">
                <c:v>-6.7021125245634791E-2</c:v>
              </c:pt>
              <c:pt idx="186">
                <c:v>-6.0629920772624205E-2</c:v>
              </c:pt>
              <c:pt idx="187">
                <c:v>-5.4241191945969304E-2</c:v>
              </c:pt>
              <c:pt idx="188">
                <c:v>-4.7854676275662381E-2</c:v>
              </c:pt>
              <c:pt idx="189">
                <c:v>-4.1470111905448609E-2</c:v>
              </c:pt>
              <c:pt idx="190">
                <c:v>-3.5087237537165639E-2</c:v>
              </c:pt>
              <c:pt idx="191">
                <c:v>-2.8705792355499148E-2</c:v>
              </c:pt>
              <c:pt idx="192">
                <c:v>-2.2325515953094385E-2</c:v>
              </c:pt>
              <c:pt idx="193">
                <c:v>-1.5946148255972025E-2</c:v>
              </c:pt>
              <c:pt idx="194">
                <c:v>-9.5674294491892662E-3</c:v>
              </c:pt>
              <c:pt idx="195">
                <c:v>-3.1890999026924368E-3</c:v>
              </c:pt>
              <c:pt idx="196">
                <c:v>3.1890999026924368E-3</c:v>
              </c:pt>
              <c:pt idx="197">
                <c:v>9.5674294491891257E-3</c:v>
              </c:pt>
              <c:pt idx="198">
                <c:v>1.594614825597216E-2</c:v>
              </c:pt>
              <c:pt idx="199">
                <c:v>2.2325515953094385E-2</c:v>
              </c:pt>
              <c:pt idx="200">
                <c:v>2.870579235549901E-2</c:v>
              </c:pt>
              <c:pt idx="201">
                <c:v>3.5087237537165784E-2</c:v>
              </c:pt>
              <c:pt idx="202">
                <c:v>4.1470111905448609E-2</c:v>
              </c:pt>
              <c:pt idx="203">
                <c:v>4.7854676275662381E-2</c:v>
              </c:pt>
              <c:pt idx="204">
                <c:v>5.4241191945969443E-2</c:v>
              </c:pt>
              <c:pt idx="205">
                <c:v>6.0629920772624205E-2</c:v>
              </c:pt>
              <c:pt idx="206">
                <c:v>6.7021125245634791E-2</c:v>
              </c:pt>
              <c:pt idx="207">
                <c:v>7.341506856489359E-2</c:v>
              </c:pt>
              <c:pt idx="208">
                <c:v>7.9812014716838686E-2</c:v>
              </c:pt>
              <c:pt idx="209">
                <c:v>8.6212228551701367E-2</c:v>
              </c:pt>
              <c:pt idx="210">
                <c:v>9.2615975861403632E-2</c:v>
              </c:pt>
              <c:pt idx="211">
                <c:v>9.9023523458160123E-2</c:v>
              </c:pt>
              <c:pt idx="212">
                <c:v>0.10543513925384884</c:v>
              </c:pt>
              <c:pt idx="213">
                <c:v>0.11185109234021491</c:v>
              </c:pt>
              <c:pt idx="214">
                <c:v>0.11827165306996615</c:v>
              </c:pt>
              <c:pt idx="215">
                <c:v>0.12469709313882917</c:v>
              </c:pt>
              <c:pt idx="216">
                <c:v>0.13112768566862937</c:v>
              </c:pt>
              <c:pt idx="217">
                <c:v>0.13756370529146672</c:v>
              </c:pt>
              <c:pt idx="218">
                <c:v>0.14400542823505139</c:v>
              </c:pt>
              <c:pt idx="219">
                <c:v>0.15045313240927297</c:v>
              </c:pt>
              <c:pt idx="220">
                <c:v>0.1569070974940783</c:v>
              </c:pt>
              <c:pt idx="221">
                <c:v>0.16336760502872824</c:v>
              </c:pt>
              <c:pt idx="222">
                <c:v>0.16983493850251216</c:v>
              </c:pt>
              <c:pt idx="223">
                <c:v>0.17630938344700234</c:v>
              </c:pt>
              <c:pt idx="224">
                <c:v>0.18279122752992411</c:v>
              </c:pt>
              <c:pt idx="225">
                <c:v>0.18928076065073018</c:v>
              </c:pt>
              <c:pt idx="226">
                <c:v>0.19577827503796263</c:v>
              </c:pt>
              <c:pt idx="227">
                <c:v>0.20228406534849583</c:v>
              </c:pt>
              <c:pt idx="228">
                <c:v>0.20879842876874796</c:v>
              </c:pt>
              <c:pt idx="229">
                <c:v>0.21532166511795831</c:v>
              </c:pt>
              <c:pt idx="230">
                <c:v>0.22185407695363235</c:v>
              </c:pt>
              <c:pt idx="231">
                <c:v>0.22839596967925105</c:v>
              </c:pt>
              <c:pt idx="232">
                <c:v>0.23494765165435449</c:v>
              </c:pt>
              <c:pt idx="233">
                <c:v>0.24150943430710659</c:v>
              </c:pt>
              <c:pt idx="234">
                <c:v>0.24808163224945914</c:v>
              </c:pt>
              <c:pt idx="235">
                <c:v>0.25466456339502802</c:v>
              </c:pt>
              <c:pt idx="236">
                <c:v>0.26125854907980633</c:v>
              </c:pt>
              <c:pt idx="237">
                <c:v>0.26786391418584521</c:v>
              </c:pt>
              <c:pt idx="238">
                <c:v>0.27448098726802939</c:v>
              </c:pt>
              <c:pt idx="239">
                <c:v>0.28111010068408798</c:v>
              </c:pt>
              <c:pt idx="240">
                <c:v>0.28775159072798684</c:v>
              </c:pt>
              <c:pt idx="241">
                <c:v>0.29440579776684633</c:v>
              </c:pt>
              <c:pt idx="242">
                <c:v>0.3010730663815453</c:v>
              </c:pt>
              <c:pt idx="243">
                <c:v>0.30775374551117018</c:v>
              </c:pt>
              <c:pt idx="244">
                <c:v>0.31444818860148266</c:v>
              </c:pt>
              <c:pt idx="245">
                <c:v>0.32115675375757879</c:v>
              </c:pt>
              <c:pt idx="246">
                <c:v>0.32787980390092475</c:v>
              </c:pt>
              <c:pt idx="247">
                <c:v>0.33461770693096737</c:v>
              </c:pt>
              <c:pt idx="248">
                <c:v>0.34137083589151301</c:v>
              </c:pt>
              <c:pt idx="249">
                <c:v>0.34813956914209226</c:v>
              </c:pt>
              <c:pt idx="250">
                <c:v>0.35492429053452634</c:v>
              </c:pt>
              <c:pt idx="251">
                <c:v>0.3617253895949315</c:v>
              </c:pt>
              <c:pt idx="252">
                <c:v>0.36854326171139751</c:v>
              </c:pt>
              <c:pt idx="253">
                <c:v>0.37537830832759533</c:v>
              </c:pt>
              <c:pt idx="254">
                <c:v>0.38223093714258372</c:v>
              </c:pt>
              <c:pt idx="255">
                <c:v>0.38910156231708581</c:v>
              </c:pt>
              <c:pt idx="256">
                <c:v>0.39599060468653191</c:v>
              </c:pt>
              <c:pt idx="257">
                <c:v>0.40289849198117594</c:v>
              </c:pt>
              <c:pt idx="258">
                <c:v>0.40982565905360385</c:v>
              </c:pt>
              <c:pt idx="259">
                <c:v>0.41677254811397446</c:v>
              </c:pt>
              <c:pt idx="260">
                <c:v>0.42373960897334451</c:v>
              </c:pt>
              <c:pt idx="261">
                <c:v>0.4307272992954575</c:v>
              </c:pt>
              <c:pt idx="262">
                <c:v>0.43773608485738152</c:v>
              </c:pt>
              <c:pt idx="263">
                <c:v>0.44476643981941277</c:v>
              </c:pt>
              <c:pt idx="264">
                <c:v>0.45181884700468256</c:v>
              </c:pt>
              <c:pt idx="265">
                <c:v>0.45889379818891801</c:v>
              </c:pt>
              <c:pt idx="266">
                <c:v>0.46599179440084726</c:v>
              </c:pt>
              <c:pt idx="267">
                <c:v>0.4731133462337529</c:v>
              </c:pt>
              <c:pt idx="268">
                <c:v>0.48025897416871155</c:v>
              </c:pt>
              <c:pt idx="269">
                <c:v>0.48742920891008651</c:v>
              </c:pt>
              <c:pt idx="270">
                <c:v>0.4946245917338683</c:v>
              </c:pt>
              <c:pt idx="271">
                <c:v>0.50184567484949849</c:v>
              </c:pt>
              <c:pt idx="272">
                <c:v>0.50909302177584048</c:v>
              </c:pt>
              <c:pt idx="273">
                <c:v>0.51636720773200051</c:v>
              </c:pt>
              <c:pt idx="274">
                <c:v>0.52366882004375115</c:v>
              </c:pt>
              <c:pt idx="275">
                <c:v>0.53099845856633843</c:v>
              </c:pt>
              <c:pt idx="276">
                <c:v>0.53835673612451274</c:v>
              </c:pt>
              <c:pt idx="277">
                <c:v>0.54574427897066535</c:v>
              </c:pt>
              <c:pt idx="278">
                <c:v>0.55316172726201196</c:v>
              </c:pt>
              <c:pt idx="279">
                <c:v>0.56060973555781157</c:v>
              </c:pt>
              <c:pt idx="280">
                <c:v>0.5680889733376796</c:v>
              </c:pt>
              <c:pt idx="281">
                <c:v>0.57560012554211581</c:v>
              </c:pt>
              <c:pt idx="282">
                <c:v>0.58314389313642923</c:v>
              </c:pt>
              <c:pt idx="283">
                <c:v>0.59072099369933051</c:v>
              </c:pt>
              <c:pt idx="284">
                <c:v>0.59833216203753037</c:v>
              </c:pt>
              <c:pt idx="285">
                <c:v>0.60597815082777584</c:v>
              </c:pt>
              <c:pt idx="286">
                <c:v>0.61365973128784013</c:v>
              </c:pt>
              <c:pt idx="287">
                <c:v>0.62137769387809116</c:v>
              </c:pt>
              <c:pt idx="288">
                <c:v>0.62913284903536315</c:v>
              </c:pt>
              <c:pt idx="289">
                <c:v>0.63692602794096898</c:v>
              </c:pt>
              <c:pt idx="290">
                <c:v>0.64475808332481765</c:v>
              </c:pt>
              <c:pt idx="291">
                <c:v>0.65262989030773932</c:v>
              </c:pt>
              <c:pt idx="292">
                <c:v>0.66054234728424843</c:v>
              </c:pt>
              <c:pt idx="293">
                <c:v>0.66849637684814389</c:v>
              </c:pt>
              <c:pt idx="294">
                <c:v>0.67649292676350903</c:v>
              </c:pt>
              <c:pt idx="295">
                <c:v>0.68453297098384969</c:v>
              </c:pt>
              <c:pt idx="296">
                <c:v>0.69261751072230904</c:v>
              </c:pt>
              <c:pt idx="297">
                <c:v>0.70074757557610523</c:v>
              </c:pt>
              <c:pt idx="298">
                <c:v>0.70892422470857397</c:v>
              </c:pt>
              <c:pt idx="299">
                <c:v>0.71714854809243311</c:v>
              </c:pt>
              <c:pt idx="300">
                <c:v>0.72542166781817019</c:v>
              </c:pt>
              <c:pt idx="301">
                <c:v>0.73374473947173946</c:v>
              </c:pt>
              <c:pt idx="302">
                <c:v>0.74211895358606794</c:v>
              </c:pt>
              <c:pt idx="303">
                <c:v>0.75054553717123007</c:v>
              </c:pt>
              <c:pt idx="304">
                <c:v>0.75902575532850625</c:v>
              </c:pt>
              <c:pt idx="305">
                <c:v>0.7675609129539821</c:v>
              </c:pt>
              <c:pt idx="306">
                <c:v>0.77615235653775638</c:v>
              </c:pt>
              <c:pt idx="307">
                <c:v>0.78480147606534167</c:v>
              </c:pt>
              <c:pt idx="308">
                <c:v>0.79350970702837276</c:v>
              </c:pt>
              <c:pt idx="309">
                <c:v>0.80227853255231307</c:v>
              </c:pt>
              <c:pt idx="310">
                <c:v>0.81110948564950069</c:v>
              </c:pt>
              <c:pt idx="311">
                <c:v>0.82000415160657336</c:v>
              </c:pt>
              <c:pt idx="312">
                <c:v>0.82896417051609406</c:v>
              </c:pt>
              <c:pt idx="313">
                <c:v>0.8379912399630205</c:v>
              </c:pt>
              <c:pt idx="314">
                <c:v>0.84708711787764812</c:v>
              </c:pt>
              <c:pt idx="315">
                <c:v>0.85625362556762319</c:v>
              </c:pt>
              <c:pt idx="316">
                <c:v>0.86549265094280003</c:v>
              </c:pt>
              <c:pt idx="317">
                <c:v>0.8748061519479714</c:v>
              </c:pt>
              <c:pt idx="318">
                <c:v>0.88419616021983582</c:v>
              </c:pt>
              <c:pt idx="319">
                <c:v>0.89366478498618673</c:v>
              </c:pt>
              <c:pt idx="320">
                <c:v>0.90321421722693418</c:v>
              </c:pt>
              <c:pt idx="321">
                <c:v>0.91284673411848971</c:v>
              </c:pt>
              <c:pt idx="322">
                <c:v>0.92256470378514466</c:v>
              </c:pt>
              <c:pt idx="323">
                <c:v>0.93237059038343151</c:v>
              </c:pt>
              <c:pt idx="324">
                <c:v>0.94226695954800044</c:v>
              </c:pt>
              <c:pt idx="325">
                <c:v>0.95225648423055498</c:v>
              </c:pt>
              <c:pt idx="326">
                <c:v>0.96234195096656916</c:v>
              </c:pt>
              <c:pt idx="327">
                <c:v>0.97252626660814545</c:v>
              </c:pt>
              <c:pt idx="328">
                <c:v>0.98281246556560442</c:v>
              </c:pt>
              <c:pt idx="329">
                <c:v>0.9932037176048184</c:v>
              </c:pt>
              <c:pt idx="330">
                <c:v>1.0037033362525958</c:v>
              </c:pt>
              <c:pt idx="331">
                <c:v>1.014314787868297</c:v>
              </c:pt>
              <c:pt idx="332">
                <c:v>1.0250417014463677</c:v>
              </c:pt>
              <c:pt idx="333">
                <c:v>1.0358878792221125</c:v>
              </c:pt>
              <c:pt idx="334">
                <c:v>1.0468573081613126</c:v>
              </c:pt>
              <c:pt idx="335">
                <c:v>1.05795417242426</c:v>
              </c:pt>
              <c:pt idx="336">
                <c:v>1.0691828669054948</c:v>
              </c:pt>
              <c:pt idx="337">
                <c:v>1.080548011963302</c:v>
              </c:pt>
              <c:pt idx="338">
                <c:v>1.0920544694673433</c:v>
              </c:pt>
              <c:pt idx="339">
                <c:v>1.1037073603093344</c:v>
              </c:pt>
              <c:pt idx="340">
                <c:v>1.1155120835406949</c:v>
              </c:pt>
              <c:pt idx="341">
                <c:v>1.1274743373229819</c:v>
              </c:pt>
              <c:pt idx="342">
                <c:v>1.1396001419022772</c:v>
              </c:pt>
              <c:pt idx="343">
                <c:v>1.1518958648480584</c:v>
              </c:pt>
              <c:pt idx="344">
                <c:v>1.1643682488312117</c:v>
              </c:pt>
              <c:pt idx="345">
                <c:v>1.177024442255701</c:v>
              </c:pt>
              <c:pt idx="346">
                <c:v>1.1898720331049297</c:v>
              </c:pt>
              <c:pt idx="347">
                <c:v>1.2029190864185102</c:v>
              </c:pt>
              <c:pt idx="348">
                <c:v>1.2161741858794626</c:v>
              </c:pt>
              <c:pt idx="349">
                <c:v>1.2296464800678775</c:v>
              </c:pt>
              <c:pt idx="350">
                <c:v>1.2433457340271461</c:v>
              </c:pt>
              <c:pt idx="351">
                <c:v>1.2572823868961218</c:v>
              </c:pt>
              <c:pt idx="352">
                <c:v>1.2714676164886747</c:v>
              </c:pt>
              <c:pt idx="353">
                <c:v>1.2859134118557971</c:v>
              </c:pt>
              <c:pt idx="354">
                <c:v>1.300632655050644</c:v>
              </c:pt>
              <c:pt idx="355">
                <c:v>1.3156392135410349</c:v>
              </c:pt>
              <c:pt idx="356">
                <c:v>1.3309480449865996</c:v>
              </c:pt>
              <c:pt idx="357">
                <c:v>1.3465753164309759</c:v>
              </c:pt>
              <c:pt idx="358">
                <c:v>1.3625385403689099</c:v>
              </c:pt>
              <c:pt idx="359">
                <c:v>1.3788567306540662</c:v>
              </c:pt>
              <c:pt idx="360">
                <c:v>1.3955505818420535</c:v>
              </c:pt>
              <c:pt idx="361">
                <c:v>1.4126426763495761</c:v>
              </c:pt>
              <c:pt idx="362">
                <c:v>1.4301577248003308</c:v>
              </c:pt>
              <c:pt idx="363">
                <c:v>1.4481228461830145</c:v>
              </c:pt>
              <c:pt idx="364">
                <c:v>1.4665678960488713</c:v>
              </c:pt>
              <c:pt idx="365">
                <c:v>1.4855258530384321</c:v>
              </c:pt>
              <c:pt idx="366">
                <c:v>1.5050332767035022</c:v>
              </c:pt>
              <c:pt idx="367">
                <c:v>1.5251308530956935</c:v>
              </c:pt>
              <c:pt idx="368">
                <c:v>1.5458640492277236</c:v>
              </c:pt>
              <c:pt idx="369">
                <c:v>1.5672839037062563</c:v>
              </c:pt>
              <c:pt idx="370">
                <c:v>1.5894479892011399</c:v>
              </c:pt>
              <c:pt idx="371">
                <c:v>1.6124215938556741</c:v>
              </c:pt>
              <c:pt idx="372">
                <c:v>1.6362791845905071</c:v>
              </c:pt>
              <c:pt idx="373">
                <c:v>1.6611062375226426</c:v>
              </c:pt>
              <c:pt idx="374">
                <c:v>1.6870015525016089</c:v>
              </c:pt>
              <c:pt idx="375">
                <c:v>1.7140802148975649</c:v>
              </c:pt>
              <c:pt idx="376">
                <c:v>1.742477436009586</c:v>
              </c:pt>
              <c:pt idx="377">
                <c:v>1.77235360650087</c:v>
              </c:pt>
              <c:pt idx="378">
                <c:v>1.8039010565043292</c:v>
              </c:pt>
              <c:pt idx="379">
                <c:v>1.8373532685905463</c:v>
              </c:pt>
              <c:pt idx="380">
                <c:v>1.8729977022308684</c:v>
              </c:pt>
              <c:pt idx="381">
                <c:v>1.9111940847925653</c:v>
              </c:pt>
              <c:pt idx="382">
                <c:v>1.9524012459562781</c:v>
              </c:pt>
              <c:pt idx="383">
                <c:v>1.9972178140451926</c:v>
              </c:pt>
              <c:pt idx="384">
                <c:v>2.0464464274394065</c:v>
              </c:pt>
              <c:pt idx="385">
                <c:v>2.1012000426926183</c:v>
              </c:pt>
              <c:pt idx="386">
                <c:v>2.163088789880999</c:v>
              </c:pt>
              <c:pt idx="387">
                <c:v>2.2345745589093946</c:v>
              </c:pt>
              <c:pt idx="388">
                <c:v>2.319716214725525</c:v>
              </c:pt>
              <c:pt idx="389">
                <c:v>2.4259784794809525</c:v>
              </c:pt>
              <c:pt idx="390">
                <c:v>2.5697185440388228</c:v>
              </c:pt>
              <c:pt idx="391">
                <c:v>2.8013418057439008</c:v>
              </c:pt>
            </c:numLit>
          </c:xVal>
          <c:yVal>
            <c:numLit>
              <c:formatCode>General</c:formatCode>
              <c:ptCount val="392"/>
              <c:pt idx="0">
                <c:v>-2.9936526288070686</c:v>
              </c:pt>
              <c:pt idx="1">
                <c:v>-2.8604517133674161</c:v>
              </c:pt>
              <c:pt idx="2">
                <c:v>-2.6256732827805216</c:v>
              </c:pt>
              <c:pt idx="3">
                <c:v>-2.565605854785034</c:v>
              </c:pt>
              <c:pt idx="4">
                <c:v>-2.4804658192103108</c:v>
              </c:pt>
              <c:pt idx="5">
                <c:v>-2.3771315887119395</c:v>
              </c:pt>
              <c:pt idx="6">
                <c:v>-2.3278409714878951</c:v>
              </c:pt>
              <c:pt idx="7">
                <c:v>-2.144703690008344</c:v>
              </c:pt>
              <c:pt idx="8">
                <c:v>-2.0747304808617608</c:v>
              </c:pt>
              <c:pt idx="9">
                <c:v>-1.9031368674634279</c:v>
              </c:pt>
              <c:pt idx="10">
                <c:v>-1.8889455913891722</c:v>
              </c:pt>
              <c:pt idx="11">
                <c:v>-1.7625905960483732</c:v>
              </c:pt>
              <c:pt idx="12">
                <c:v>-1.7610331332260223</c:v>
              </c:pt>
              <c:pt idx="13">
                <c:v>-1.6292221326626077</c:v>
              </c:pt>
              <c:pt idx="14">
                <c:v>-1.5665719117266705</c:v>
              </c:pt>
              <c:pt idx="15">
                <c:v>-1.5084051886170498</c:v>
              </c:pt>
              <c:pt idx="16">
                <c:v>-1.4887897225906783</c:v>
              </c:pt>
              <c:pt idx="17">
                <c:v>-1.468071860289452</c:v>
              </c:pt>
              <c:pt idx="18">
                <c:v>-1.4616588373407606</c:v>
              </c:pt>
              <c:pt idx="19">
                <c:v>-1.4399359163350092</c:v>
              </c:pt>
              <c:pt idx="20">
                <c:v>-1.4383826785795788</c:v>
              </c:pt>
              <c:pt idx="21">
                <c:v>-1.4329018754874034</c:v>
              </c:pt>
              <c:pt idx="22">
                <c:v>-1.4164151633889677</c:v>
              </c:pt>
              <c:pt idx="23">
                <c:v>-1.3896542092539856</c:v>
              </c:pt>
              <c:pt idx="24">
                <c:v>-1.376598408392538</c:v>
              </c:pt>
              <c:pt idx="25">
                <c:v>-1.3497836726075576</c:v>
              </c:pt>
              <c:pt idx="26">
                <c:v>-1.3427124273864102</c:v>
              </c:pt>
              <c:pt idx="27">
                <c:v>-1.3307429946279752</c:v>
              </c:pt>
              <c:pt idx="28">
                <c:v>-1.3217101876259034</c:v>
              </c:pt>
              <c:pt idx="29">
                <c:v>-1.2643780624664556</c:v>
              </c:pt>
              <c:pt idx="30">
                <c:v>-1.261852197000437</c:v>
              </c:pt>
              <c:pt idx="31">
                <c:v>-1.2450454828045405</c:v>
              </c:pt>
              <c:pt idx="32">
                <c:v>-1.227881022631329</c:v>
              </c:pt>
              <c:pt idx="33">
                <c:v>-1.2262792571426586</c:v>
              </c:pt>
              <c:pt idx="34">
                <c:v>-1.2146581199819044</c:v>
              </c:pt>
              <c:pt idx="35">
                <c:v>-1.197286463521319</c:v>
              </c:pt>
              <c:pt idx="36">
                <c:v>-1.1492239662756467</c:v>
              </c:pt>
              <c:pt idx="37">
                <c:v>-1.1460727389086207</c:v>
              </c:pt>
              <c:pt idx="38">
                <c:v>-1.1435340965473075</c:v>
              </c:pt>
              <c:pt idx="39">
                <c:v>-1.1088782213890558</c:v>
              </c:pt>
              <c:pt idx="40">
                <c:v>-1.1083232966523575</c:v>
              </c:pt>
              <c:pt idx="41">
                <c:v>-1.0833579078822113</c:v>
              </c:pt>
              <c:pt idx="42">
                <c:v>-1.0743719163297951</c:v>
              </c:pt>
              <c:pt idx="43">
                <c:v>-1.0728806683313108</c:v>
              </c:pt>
              <c:pt idx="44">
                <c:v>-1.0678024101599186</c:v>
              </c:pt>
              <c:pt idx="45">
                <c:v>-1.0429876722708258</c:v>
              </c:pt>
              <c:pt idx="46">
                <c:v>-1.0159411379707717</c:v>
              </c:pt>
              <c:pt idx="47">
                <c:v>-1.0026189342729248</c:v>
              </c:pt>
              <c:pt idx="48">
                <c:v>-0.98851554415305409</c:v>
              </c:pt>
              <c:pt idx="49">
                <c:v>-0.97258732143068349</c:v>
              </c:pt>
              <c:pt idx="50">
                <c:v>-0.95686092734645545</c:v>
              </c:pt>
              <c:pt idx="51">
                <c:v>-0.93969356381172098</c:v>
              </c:pt>
              <c:pt idx="52">
                <c:v>-0.93700587997062779</c:v>
              </c:pt>
              <c:pt idx="53">
                <c:v>-0.91806990877745087</c:v>
              </c:pt>
              <c:pt idx="54">
                <c:v>-0.91760300827355967</c:v>
              </c:pt>
              <c:pt idx="55">
                <c:v>-0.89265725638451188</c:v>
              </c:pt>
              <c:pt idx="56">
                <c:v>-0.88902655436951228</c:v>
              </c:pt>
              <c:pt idx="57">
                <c:v>-0.88610970643675435</c:v>
              </c:pt>
              <c:pt idx="58">
                <c:v>-0.87783418958209625</c:v>
              </c:pt>
              <c:pt idx="59">
                <c:v>-0.87745598401065139</c:v>
              </c:pt>
              <c:pt idx="60">
                <c:v>-0.87180214632015762</c:v>
              </c:pt>
              <c:pt idx="61">
                <c:v>-0.86821078120748141</c:v>
              </c:pt>
              <c:pt idx="62">
                <c:v>-0.86582172173422567</c:v>
              </c:pt>
              <c:pt idx="63">
                <c:v>-0.86084925995412787</c:v>
              </c:pt>
              <c:pt idx="64">
                <c:v>-0.85853298464662198</c:v>
              </c:pt>
              <c:pt idx="65">
                <c:v>-0.85433272384614123</c:v>
              </c:pt>
              <c:pt idx="66">
                <c:v>-0.84947130876911425</c:v>
              </c:pt>
              <c:pt idx="67">
                <c:v>-0.84062020257843972</c:v>
              </c:pt>
              <c:pt idx="68">
                <c:v>-0.83951118534840352</c:v>
              </c:pt>
              <c:pt idx="69">
                <c:v>-0.83494818055736819</c:v>
              </c:pt>
              <c:pt idx="70">
                <c:v>-0.81895551771226283</c:v>
              </c:pt>
              <c:pt idx="71">
                <c:v>-0.81668347096984051</c:v>
              </c:pt>
              <c:pt idx="72">
                <c:v>-0.81564118948525122</c:v>
              </c:pt>
              <c:pt idx="73">
                <c:v>-0.80896322743926974</c:v>
              </c:pt>
              <c:pt idx="74">
                <c:v>-0.8076756872391665</c:v>
              </c:pt>
              <c:pt idx="75">
                <c:v>-0.78462744903382209</c:v>
              </c:pt>
              <c:pt idx="76">
                <c:v>-0.77401818963790936</c:v>
              </c:pt>
              <c:pt idx="77">
                <c:v>-0.773778002640366</c:v>
              </c:pt>
              <c:pt idx="78">
                <c:v>-0.76783895645488687</c:v>
              </c:pt>
              <c:pt idx="79">
                <c:v>-0.76290622808950592</c:v>
              </c:pt>
              <c:pt idx="80">
                <c:v>-0.75780170155988424</c:v>
              </c:pt>
              <c:pt idx="81">
                <c:v>-0.75541478111374616</c:v>
              </c:pt>
              <c:pt idx="82">
                <c:v>-0.74655851713096844</c:v>
              </c:pt>
              <c:pt idx="83">
                <c:v>-0.73710972470884994</c:v>
              </c:pt>
              <c:pt idx="84">
                <c:v>-0.73543961067978769</c:v>
              </c:pt>
              <c:pt idx="85">
                <c:v>-0.7327063352532055</c:v>
              </c:pt>
              <c:pt idx="86">
                <c:v>-0.72924873048824868</c:v>
              </c:pt>
              <c:pt idx="87">
                <c:v>-0.71156477206130475</c:v>
              </c:pt>
              <c:pt idx="88">
                <c:v>-0.70927034279559242</c:v>
              </c:pt>
              <c:pt idx="89">
                <c:v>-0.70917194448209286</c:v>
              </c:pt>
              <c:pt idx="90">
                <c:v>-0.69763961682232634</c:v>
              </c:pt>
              <c:pt idx="91">
                <c:v>-0.68943415015005094</c:v>
              </c:pt>
              <c:pt idx="92">
                <c:v>-0.67945514804797624</c:v>
              </c:pt>
              <c:pt idx="93">
                <c:v>-0.67657496921336147</c:v>
              </c:pt>
              <c:pt idx="94">
                <c:v>-0.67328869350603027</c:v>
              </c:pt>
              <c:pt idx="95">
                <c:v>-0.67099306235976386</c:v>
              </c:pt>
              <c:pt idx="96">
                <c:v>-0.66903378586912576</c:v>
              </c:pt>
              <c:pt idx="97">
                <c:v>-0.66013257177801465</c:v>
              </c:pt>
              <c:pt idx="98">
                <c:v>-0.65858498669970189</c:v>
              </c:pt>
              <c:pt idx="99">
                <c:v>-0.65031907158483804</c:v>
              </c:pt>
              <c:pt idx="100">
                <c:v>-0.64272947057780538</c:v>
              </c:pt>
              <c:pt idx="101">
                <c:v>-0.63681637780822276</c:v>
              </c:pt>
              <c:pt idx="102">
                <c:v>-0.62495914263669639</c:v>
              </c:pt>
              <c:pt idx="103">
                <c:v>-0.61901137978761489</c:v>
              </c:pt>
              <c:pt idx="104">
                <c:v>-0.61295786360265025</c:v>
              </c:pt>
              <c:pt idx="105">
                <c:v>-0.61170092206627213</c:v>
              </c:pt>
              <c:pt idx="106">
                <c:v>-0.57948840546198277</c:v>
              </c:pt>
              <c:pt idx="107">
                <c:v>-0.57720929673468246</c:v>
              </c:pt>
              <c:pt idx="108">
                <c:v>-0.56960668153298877</c:v>
              </c:pt>
              <c:pt idx="109">
                <c:v>-0.5578659510073708</c:v>
              </c:pt>
              <c:pt idx="110">
                <c:v>-0.55371710515051886</c:v>
              </c:pt>
              <c:pt idx="111">
                <c:v>-0.55363658098061574</c:v>
              </c:pt>
              <c:pt idx="112">
                <c:v>-0.55253642067887421</c:v>
              </c:pt>
              <c:pt idx="113">
                <c:v>-0.54468052981637971</c:v>
              </c:pt>
              <c:pt idx="114">
                <c:v>-0.54418671098745308</c:v>
              </c:pt>
              <c:pt idx="115">
                <c:v>-0.5427466215701463</c:v>
              </c:pt>
              <c:pt idx="116">
                <c:v>-0.5374387156603726</c:v>
              </c:pt>
              <c:pt idx="117">
                <c:v>-0.52568811585080444</c:v>
              </c:pt>
              <c:pt idx="118">
                <c:v>-0.51860094005944735</c:v>
              </c:pt>
              <c:pt idx="119">
                <c:v>-0.51604162374339391</c:v>
              </c:pt>
              <c:pt idx="120">
                <c:v>-0.51479328387398438</c:v>
              </c:pt>
              <c:pt idx="121">
                <c:v>-0.5116386213525308</c:v>
              </c:pt>
              <c:pt idx="122">
                <c:v>-0.51015488362664918</c:v>
              </c:pt>
              <c:pt idx="123">
                <c:v>-0.51005510801018983</c:v>
              </c:pt>
              <c:pt idx="124">
                <c:v>-0.50269358675683629</c:v>
              </c:pt>
              <c:pt idx="125">
                <c:v>-0.49892343300886588</c:v>
              </c:pt>
              <c:pt idx="126">
                <c:v>-0.4907930845329232</c:v>
              </c:pt>
              <c:pt idx="127">
                <c:v>-0.47515571094450848</c:v>
              </c:pt>
              <c:pt idx="128">
                <c:v>-0.4539245805657986</c:v>
              </c:pt>
              <c:pt idx="129">
                <c:v>-0.45140759149918785</c:v>
              </c:pt>
              <c:pt idx="130">
                <c:v>-0.44673176281975852</c:v>
              </c:pt>
              <c:pt idx="131">
                <c:v>-0.440612772804721</c:v>
              </c:pt>
              <c:pt idx="132">
                <c:v>-0.42614396935671939</c:v>
              </c:pt>
              <c:pt idx="133">
                <c:v>-0.42394587875218182</c:v>
              </c:pt>
              <c:pt idx="134">
                <c:v>-0.42081739525208173</c:v>
              </c:pt>
              <c:pt idx="135">
                <c:v>-0.41362404348313553</c:v>
              </c:pt>
              <c:pt idx="136">
                <c:v>-0.39615421712738064</c:v>
              </c:pt>
              <c:pt idx="137">
                <c:v>-0.39571052637186954</c:v>
              </c:pt>
              <c:pt idx="138">
                <c:v>-0.37870808763144193</c:v>
              </c:pt>
              <c:pt idx="139">
                <c:v>-0.37272394157957689</c:v>
              </c:pt>
              <c:pt idx="140">
                <c:v>-0.36963718036208959</c:v>
              </c:pt>
              <c:pt idx="141">
                <c:v>-0.35487656921293032</c:v>
              </c:pt>
              <c:pt idx="142">
                <c:v>-0.33664543341034103</c:v>
              </c:pt>
              <c:pt idx="143">
                <c:v>-0.33620579722527805</c:v>
              </c:pt>
              <c:pt idx="144">
                <c:v>-0.33357000772697609</c:v>
              </c:pt>
              <c:pt idx="145">
                <c:v>-0.32978462001687875</c:v>
              </c:pt>
              <c:pt idx="146">
                <c:v>-0.32590276257774947</c:v>
              </c:pt>
              <c:pt idx="147">
                <c:v>-0.32366428962026561</c:v>
              </c:pt>
              <c:pt idx="148">
                <c:v>-0.32257180362719029</c:v>
              </c:pt>
              <c:pt idx="149">
                <c:v>-0.31770839691282665</c:v>
              </c:pt>
              <c:pt idx="150">
                <c:v>-0.29989291584318034</c:v>
              </c:pt>
              <c:pt idx="151">
                <c:v>-0.27953949126707234</c:v>
              </c:pt>
              <c:pt idx="152">
                <c:v>-0.27344649106166624</c:v>
              </c:pt>
              <c:pt idx="153">
                <c:v>-0.26387018056468969</c:v>
              </c:pt>
              <c:pt idx="154">
                <c:v>-0.26373588542493809</c:v>
              </c:pt>
              <c:pt idx="155">
                <c:v>-0.25422308847621511</c:v>
              </c:pt>
              <c:pt idx="156">
                <c:v>-0.23524486640015763</c:v>
              </c:pt>
              <c:pt idx="157">
                <c:v>-0.23277577225552626</c:v>
              </c:pt>
              <c:pt idx="158">
                <c:v>-0.23253716278955247</c:v>
              </c:pt>
              <c:pt idx="159">
                <c:v>-0.20139956263388223</c:v>
              </c:pt>
              <c:pt idx="160">
                <c:v>-0.19223904592523158</c:v>
              </c:pt>
              <c:pt idx="161">
                <c:v>-0.18860932323914989</c:v>
              </c:pt>
              <c:pt idx="162">
                <c:v>-0.17995232638652611</c:v>
              </c:pt>
              <c:pt idx="163">
                <c:v>-0.17923837294266026</c:v>
              </c:pt>
              <c:pt idx="164">
                <c:v>-0.17823577011492178</c:v>
              </c:pt>
              <c:pt idx="165">
                <c:v>-0.17787552950040417</c:v>
              </c:pt>
              <c:pt idx="166">
                <c:v>-0.17677636010156975</c:v>
              </c:pt>
              <c:pt idx="167">
                <c:v>-0.17401272477018959</c:v>
              </c:pt>
              <c:pt idx="168">
                <c:v>-0.16624258921858209</c:v>
              </c:pt>
              <c:pt idx="169">
                <c:v>-0.16373583830849989</c:v>
              </c:pt>
              <c:pt idx="170">
                <c:v>-0.16308294116972172</c:v>
              </c:pt>
              <c:pt idx="171">
                <c:v>-0.15788595054610111</c:v>
              </c:pt>
              <c:pt idx="172">
                <c:v>-0.14385785964375122</c:v>
              </c:pt>
              <c:pt idx="173">
                <c:v>-0.1355604809683664</c:v>
              </c:pt>
              <c:pt idx="174">
                <c:v>-0.13432568666359657</c:v>
              </c:pt>
              <c:pt idx="175">
                <c:v>-0.13409142676949329</c:v>
              </c:pt>
              <c:pt idx="176">
                <c:v>-0.11490220443643256</c:v>
              </c:pt>
              <c:pt idx="177">
                <c:v>-0.10529205529395604</c:v>
              </c:pt>
              <c:pt idx="178">
                <c:v>-0.10480430544363926</c:v>
              </c:pt>
              <c:pt idx="179">
                <c:v>-0.10270012762590812</c:v>
              </c:pt>
              <c:pt idx="180">
                <c:v>-0.10205546682944194</c:v>
              </c:pt>
              <c:pt idx="181">
                <c:v>-9.6191333632177245E-2</c:v>
              </c:pt>
              <c:pt idx="182">
                <c:v>-8.8628640980938603E-2</c:v>
              </c:pt>
              <c:pt idx="183">
                <c:v>-8.3859665286116353E-2</c:v>
              </c:pt>
              <c:pt idx="184">
                <c:v>-7.9221043299787783E-2</c:v>
              </c:pt>
              <c:pt idx="185">
                <c:v>-6.0522596144294304E-2</c:v>
              </c:pt>
              <c:pt idx="186">
                <c:v>-4.8283576387771809E-2</c:v>
              </c:pt>
              <c:pt idx="187">
                <c:v>-4.0161826038767737E-2</c:v>
              </c:pt>
              <c:pt idx="188">
                <c:v>-3.9459817303291289E-2</c:v>
              </c:pt>
              <c:pt idx="189">
                <c:v>-3.9246883799498526E-2</c:v>
              </c:pt>
              <c:pt idx="190">
                <c:v>-3.4901278104949342E-2</c:v>
              </c:pt>
              <c:pt idx="191">
                <c:v>-3.3660920654497946E-2</c:v>
              </c:pt>
              <c:pt idx="192">
                <c:v>-3.3307465943933919E-2</c:v>
              </c:pt>
              <c:pt idx="193">
                <c:v>-2.9829243714147042E-2</c:v>
              </c:pt>
              <c:pt idx="194">
                <c:v>-2.942746085951467E-2</c:v>
              </c:pt>
              <c:pt idx="195">
                <c:v>-2.9337930766345981E-2</c:v>
              </c:pt>
              <c:pt idx="196">
                <c:v>-2.9337930766345981E-2</c:v>
              </c:pt>
              <c:pt idx="197">
                <c:v>-2.7736165277677811E-2</c:v>
              </c:pt>
              <c:pt idx="198">
                <c:v>-2.4199219492272585E-2</c:v>
              </c:pt>
              <c:pt idx="199">
                <c:v>-2.0230082909599198E-2</c:v>
              </c:pt>
              <c:pt idx="200">
                <c:v>-1.9652802966114304E-2</c:v>
              </c:pt>
              <c:pt idx="201">
                <c:v>-1.6180443265652791E-2</c:v>
              </c:pt>
              <c:pt idx="202">
                <c:v>-1.0833206275934931E-2</c:v>
              </c:pt>
              <c:pt idx="203">
                <c:v>-9.1641228585955456E-3</c:v>
              </c:pt>
              <c:pt idx="204">
                <c:v>-8.8914313703807608E-3</c:v>
              </c:pt>
              <c:pt idx="205">
                <c:v>-7.913260803054132E-3</c:v>
              </c:pt>
              <c:pt idx="206">
                <c:v>2.6423965155484511E-3</c:v>
              </c:pt>
              <c:pt idx="207">
                <c:v>4.5399494545599458E-3</c:v>
              </c:pt>
              <c:pt idx="208">
                <c:v>1.195940712647048E-2</c:v>
              </c:pt>
              <c:pt idx="209">
                <c:v>1.3456253067611007E-2</c:v>
              </c:pt>
              <c:pt idx="210">
                <c:v>1.7933198982576493E-2</c:v>
              </c:pt>
              <c:pt idx="211">
                <c:v>2.9254308906882756E-2</c:v>
              </c:pt>
              <c:pt idx="212">
                <c:v>3.2742986927310543E-2</c:v>
              </c:pt>
              <c:pt idx="213">
                <c:v>3.4070548013479557E-2</c:v>
              </c:pt>
              <c:pt idx="214">
                <c:v>3.8114056125627245E-2</c:v>
              </c:pt>
              <c:pt idx="215">
                <c:v>3.8114056125627245E-2</c:v>
              </c:pt>
              <c:pt idx="216">
                <c:v>4.193318151878455E-2</c:v>
              </c:pt>
              <c:pt idx="217">
                <c:v>5.8225712217272747E-2</c:v>
              </c:pt>
              <c:pt idx="218">
                <c:v>6.0708398270355048E-2</c:v>
              </c:pt>
              <c:pt idx="219">
                <c:v>7.0364347593068366E-2</c:v>
              </c:pt>
              <c:pt idx="220">
                <c:v>7.103332996606479E-2</c:v>
              </c:pt>
              <c:pt idx="221">
                <c:v>7.3689002851776139E-2</c:v>
              </c:pt>
              <c:pt idx="222">
                <c:v>7.392510394406418E-2</c:v>
              </c:pt>
              <c:pt idx="223">
                <c:v>8.324748246691456E-2</c:v>
              </c:pt>
              <c:pt idx="224">
                <c:v>8.8374383231394932E-2</c:v>
              </c:pt>
              <c:pt idx="225">
                <c:v>8.9104064696506766E-2</c:v>
              </c:pt>
              <c:pt idx="226">
                <c:v>9.6579921898314311E-2</c:v>
              </c:pt>
              <c:pt idx="227">
                <c:v>9.8408983837003375E-2</c:v>
              </c:pt>
              <c:pt idx="228">
                <c:v>0.10447913373483703</c:v>
              </c:pt>
              <c:pt idx="229">
                <c:v>0.12699515390314139</c:v>
              </c:pt>
              <c:pt idx="230">
                <c:v>0.13291197097522478</c:v>
              </c:pt>
              <c:pt idx="231">
                <c:v>0.13507541978803969</c:v>
              </c:pt>
              <c:pt idx="232">
                <c:v>0.15197837878978257</c:v>
              </c:pt>
              <c:pt idx="233">
                <c:v>0.1583804423361424</c:v>
              </c:pt>
              <c:pt idx="234">
                <c:v>0.1650958612085929</c:v>
              </c:pt>
              <c:pt idx="235">
                <c:v>0.16733433416607565</c:v>
              </c:pt>
              <c:pt idx="236">
                <c:v>0.17212463540713013</c:v>
              </c:pt>
              <c:pt idx="237">
                <c:v>0.17356472482443808</c:v>
              </c:pt>
              <c:pt idx="238">
                <c:v>0.17879865390040892</c:v>
              </c:pt>
              <c:pt idx="239">
                <c:v>0.18382441093192539</c:v>
              </c:pt>
              <c:pt idx="240">
                <c:v>0.19704111660563339</c:v>
              </c:pt>
              <c:pt idx="241">
                <c:v>0.21167265712543737</c:v>
              </c:pt>
              <c:pt idx="242">
                <c:v>0.22859387008158599</c:v>
              </c:pt>
              <c:pt idx="243">
                <c:v>0.22918188304504863</c:v>
              </c:pt>
              <c:pt idx="244">
                <c:v>0.22954535399823278</c:v>
              </c:pt>
              <c:pt idx="245">
                <c:v>0.24539791788820323</c:v>
              </c:pt>
              <c:pt idx="246">
                <c:v>0.24595284262490094</c:v>
              </c:pt>
              <c:pt idx="247">
                <c:v>0.25791784376178595</c:v>
              </c:pt>
              <c:pt idx="248">
                <c:v>0.26806561725281286</c:v>
              </c:pt>
              <c:pt idx="249">
                <c:v>0.27806410037913465</c:v>
              </c:pt>
              <c:pt idx="250">
                <c:v>0.29072230177456271</c:v>
              </c:pt>
              <c:pt idx="251">
                <c:v>0.29127111289111313</c:v>
              </c:pt>
              <c:pt idx="252">
                <c:v>0.29891921044348946</c:v>
              </c:pt>
              <c:pt idx="253">
                <c:v>0.30224934560733724</c:v>
              </c:pt>
              <c:pt idx="254">
                <c:v>0.30355783242981743</c:v>
              </c:pt>
              <c:pt idx="255">
                <c:v>0.30818017286579702</c:v>
              </c:pt>
              <c:pt idx="256">
                <c:v>0.31855785920875268</c:v>
              </c:pt>
              <c:pt idx="257">
                <c:v>0.3389237057947232</c:v>
              </c:pt>
              <c:pt idx="258">
                <c:v>0.34363477756936311</c:v>
              </c:pt>
              <c:pt idx="259">
                <c:v>0.34478783899198845</c:v>
              </c:pt>
              <c:pt idx="260">
                <c:v>0.34521828910362612</c:v>
              </c:pt>
              <c:pt idx="261">
                <c:v>0.34969523501859162</c:v>
              </c:pt>
              <c:pt idx="262">
                <c:v>0.35120247200577537</c:v>
              </c:pt>
              <c:pt idx="263">
                <c:v>0.3650880427492329</c:v>
              </c:pt>
              <c:pt idx="264">
                <c:v>0.3852733851969477</c:v>
              </c:pt>
              <c:pt idx="265">
                <c:v>0.3852733851969477</c:v>
              </c:pt>
              <c:pt idx="266">
                <c:v>0.38606297812228457</c:v>
              </c:pt>
              <c:pt idx="267">
                <c:v>0.38652672637770391</c:v>
              </c:pt>
              <c:pt idx="268">
                <c:v>0.38652672637770391</c:v>
              </c:pt>
              <c:pt idx="269">
                <c:v>0.38767980468461172</c:v>
              </c:pt>
              <c:pt idx="270">
                <c:v>0.40554733205214799</c:v>
              </c:pt>
              <c:pt idx="271">
                <c:v>0.40735934622372633</c:v>
              </c:pt>
              <c:pt idx="272">
                <c:v>0.40891145595253536</c:v>
              </c:pt>
              <c:pt idx="273">
                <c:v>0.4143871255526812</c:v>
              </c:pt>
              <c:pt idx="274">
                <c:v>0.41575816541845767</c:v>
              </c:pt>
              <c:pt idx="275">
                <c:v>0.42347531252236487</c:v>
              </c:pt>
              <c:pt idx="276">
                <c:v>0.42905771256988234</c:v>
              </c:pt>
              <c:pt idx="277">
                <c:v>0.42984981137634415</c:v>
              </c:pt>
              <c:pt idx="278">
                <c:v>0.43011239256329231</c:v>
              </c:pt>
              <c:pt idx="279">
                <c:v>0.43098911493498965</c:v>
              </c:pt>
              <c:pt idx="280">
                <c:v>0.44972283342543556</c:v>
              </c:pt>
              <c:pt idx="281">
                <c:v>0.45591938805967924</c:v>
              </c:pt>
              <c:pt idx="282">
                <c:v>0.47034894948975892</c:v>
              </c:pt>
              <c:pt idx="283">
                <c:v>0.4800788423365735</c:v>
              </c:pt>
              <c:pt idx="284">
                <c:v>0.4947580199508812</c:v>
              </c:pt>
              <c:pt idx="285">
                <c:v>0.50480483050814473</c:v>
              </c:pt>
              <c:pt idx="286">
                <c:v>0.50480483050814473</c:v>
              </c:pt>
              <c:pt idx="287">
                <c:v>0.50945945579694507</c:v>
              </c:pt>
              <c:pt idx="288">
                <c:v>0.51610641059545026</c:v>
              </c:pt>
              <c:pt idx="289">
                <c:v>0.52146923115597199</c:v>
              </c:pt>
              <c:pt idx="290">
                <c:v>0.52386567559063424</c:v>
              </c:pt>
              <c:pt idx="291">
                <c:v>0.54421855708669864</c:v>
              </c:pt>
              <c:pt idx="292">
                <c:v>0.55665067114641764</c:v>
              </c:pt>
              <c:pt idx="293">
                <c:v>0.56082054646900936</c:v>
              </c:pt>
              <c:pt idx="294">
                <c:v>0.56911034989851772</c:v>
              </c:pt>
              <c:pt idx="295">
                <c:v>0.57195901923263615</c:v>
              </c:pt>
              <c:pt idx="296">
                <c:v>0.58674954327887763</c:v>
              </c:pt>
              <c:pt idx="297">
                <c:v>0.60033473564550444</c:v>
              </c:pt>
              <c:pt idx="298">
                <c:v>0.60705015451795319</c:v>
              </c:pt>
              <c:pt idx="299">
                <c:v>0.60705015451795319</c:v>
              </c:pt>
              <c:pt idx="300">
                <c:v>0.633704797647201</c:v>
              </c:pt>
              <c:pt idx="301">
                <c:v>0.63709030309479542</c:v>
              </c:pt>
              <c:pt idx="302">
                <c:v>0.64348736823283781</c:v>
              </c:pt>
              <c:pt idx="303">
                <c:v>0.65593558008213448</c:v>
              </c:pt>
              <c:pt idx="304">
                <c:v>0.66299191897305398</c:v>
              </c:pt>
              <c:pt idx="305">
                <c:v>0.66509609679078507</c:v>
              </c:pt>
              <c:pt idx="306">
                <c:v>0.66797923054473396</c:v>
              </c:pt>
              <c:pt idx="307">
                <c:v>0.67597610112169559</c:v>
              </c:pt>
              <c:pt idx="308">
                <c:v>0.6773828163294906</c:v>
              </c:pt>
              <c:pt idx="309">
                <c:v>0.67917159533214999</c:v>
              </c:pt>
              <c:pt idx="310">
                <c:v>0.67930293555256749</c:v>
              </c:pt>
              <c:pt idx="311">
                <c:v>0.68588701420459885</c:v>
              </c:pt>
              <c:pt idx="312">
                <c:v>0.68693201524906666</c:v>
              </c:pt>
              <c:pt idx="313">
                <c:v>0.69347209837579982</c:v>
              </c:pt>
              <c:pt idx="314">
                <c:v>0.71150708806738217</c:v>
              </c:pt>
              <c:pt idx="315">
                <c:v>0.72114745082102982</c:v>
              </c:pt>
              <c:pt idx="316">
                <c:v>0.72741988488974707</c:v>
              </c:pt>
              <c:pt idx="317">
                <c:v>0.73872149129212583</c:v>
              </c:pt>
              <c:pt idx="318">
                <c:v>0.74869559723454282</c:v>
              </c:pt>
              <c:pt idx="319">
                <c:v>0.76374326154176875</c:v>
              </c:pt>
              <c:pt idx="320">
                <c:v>0.77123700447241761</c:v>
              </c:pt>
              <c:pt idx="321">
                <c:v>0.78230100005114733</c:v>
              </c:pt>
              <c:pt idx="322">
                <c:v>0.7923356006567569</c:v>
              </c:pt>
              <c:pt idx="323">
                <c:v>0.81039021414846779</c:v>
              </c:pt>
              <c:pt idx="324">
                <c:v>0.82743236051257207</c:v>
              </c:pt>
              <c:pt idx="325">
                <c:v>0.83151909666141577</c:v>
              </c:pt>
              <c:pt idx="326">
                <c:v>0.84805393847384902</c:v>
              </c:pt>
              <c:pt idx="327">
                <c:v>0.85515967329812836</c:v>
              </c:pt>
              <c:pt idx="328">
                <c:v>0.86213767335752478</c:v>
              </c:pt>
              <c:pt idx="329">
                <c:v>0.86620520825369773</c:v>
              </c:pt>
              <c:pt idx="330">
                <c:v>0.87556851110242351</c:v>
              </c:pt>
              <c:pt idx="331">
                <c:v>0.89630347220800821</c:v>
              </c:pt>
              <c:pt idx="332">
                <c:v>0.90123011207779813</c:v>
              </c:pt>
              <c:pt idx="333">
                <c:v>0.91663648193067282</c:v>
              </c:pt>
              <c:pt idx="334">
                <c:v>0.96450266197696743</c:v>
              </c:pt>
              <c:pt idx="335">
                <c:v>0.96928420591288267</c:v>
              </c:pt>
              <c:pt idx="336">
                <c:v>0.98008635812869838</c:v>
              </c:pt>
              <c:pt idx="337">
                <c:v>0.98405361150467108</c:v>
              </c:pt>
              <c:pt idx="338">
                <c:v>0.99838435436016293</c:v>
              </c:pt>
              <c:pt idx="339">
                <c:v>1.0333000165692983</c:v>
              </c:pt>
              <c:pt idx="340">
                <c:v>1.0341999216798914</c:v>
              </c:pt>
              <c:pt idx="341">
                <c:v>1.0398537593703863</c:v>
              </c:pt>
              <c:pt idx="342">
                <c:v>1.0424619499483829</c:v>
              </c:pt>
              <c:pt idx="343">
                <c:v>1.0567761866115013</c:v>
              </c:pt>
              <c:pt idx="344">
                <c:v>1.0588532052366155</c:v>
              </c:pt>
              <c:pt idx="345">
                <c:v>1.0625455595375921</c:v>
              </c:pt>
              <c:pt idx="346">
                <c:v>1.0713540568465119</c:v>
              </c:pt>
              <c:pt idx="347">
                <c:v>1.0804533431974568</c:v>
              </c:pt>
              <c:pt idx="348">
                <c:v>1.0916457079848723</c:v>
              </c:pt>
              <c:pt idx="349">
                <c:v>1.0982157323363082</c:v>
              </c:pt>
              <c:pt idx="350">
                <c:v>1.1054783285844028</c:v>
              </c:pt>
              <c:pt idx="351">
                <c:v>1.1225205811342147</c:v>
              </c:pt>
              <c:pt idx="352">
                <c:v>1.1349612857910396</c:v>
              </c:pt>
              <c:pt idx="353">
                <c:v>1.1517774072445395</c:v>
              </c:pt>
              <c:pt idx="354">
                <c:v>1.1666483344067455</c:v>
              </c:pt>
              <c:pt idx="355">
                <c:v>1.1673928259231334</c:v>
              </c:pt>
              <c:pt idx="356">
                <c:v>1.1791241109484245</c:v>
              </c:pt>
              <c:pt idx="357">
                <c:v>1.2225318195123003</c:v>
              </c:pt>
              <c:pt idx="358">
                <c:v>1.2446539679001842</c:v>
              </c:pt>
              <c:pt idx="359">
                <c:v>1.2491309138151496</c:v>
              </c:pt>
              <c:pt idx="360">
                <c:v>1.2644099085657017</c:v>
              </c:pt>
              <c:pt idx="361">
                <c:v>1.2753784481201951</c:v>
              </c:pt>
              <c:pt idx="362">
                <c:v>1.3453852509869224</c:v>
              </c:pt>
              <c:pt idx="363">
                <c:v>1.3490700980954256</c:v>
              </c:pt>
              <c:pt idx="364">
                <c:v>1.3900078803047364</c:v>
              </c:pt>
              <c:pt idx="365">
                <c:v>1.4157605385644989</c:v>
              </c:pt>
              <c:pt idx="366">
                <c:v>1.4205558382138701</c:v>
              </c:pt>
              <c:pt idx="367">
                <c:v>1.454132932576117</c:v>
              </c:pt>
              <c:pt idx="368">
                <c:v>1.4896301461614396</c:v>
              </c:pt>
              <c:pt idx="369">
                <c:v>1.4933310910595214</c:v>
              </c:pt>
              <c:pt idx="370">
                <c:v>1.495362939138287</c:v>
              </c:pt>
              <c:pt idx="371">
                <c:v>1.5561426290087996</c:v>
              </c:pt>
              <c:pt idx="372">
                <c:v>1.6028096410974746</c:v>
              </c:pt>
              <c:pt idx="373">
                <c:v>1.630653942482873</c:v>
              </c:pt>
              <c:pt idx="374">
                <c:v>1.6343548873809561</c:v>
              </c:pt>
              <c:pt idx="375">
                <c:v>1.6561426761252385</c:v>
              </c:pt>
              <c:pt idx="376">
                <c:v>1.7595027481212895</c:v>
              </c:pt>
              <c:pt idx="377">
                <c:v>1.8449056405241164</c:v>
              </c:pt>
              <c:pt idx="378">
                <c:v>1.8572661064722205</c:v>
              </c:pt>
              <c:pt idx="379">
                <c:v>1.86918792303796</c:v>
              </c:pt>
              <c:pt idx="380">
                <c:v>2.0169271382318441</c:v>
              </c:pt>
              <c:pt idx="381">
                <c:v>2.0291021289148596</c:v>
              </c:pt>
              <c:pt idx="382">
                <c:v>2.0705036593795896</c:v>
              </c:pt>
              <c:pt idx="383">
                <c:v>2.115273118529251</c:v>
              </c:pt>
              <c:pt idx="384">
                <c:v>2.4191228188004739</c:v>
              </c:pt>
              <c:pt idx="385">
                <c:v>2.8050762441446024</c:v>
              </c:pt>
              <c:pt idx="386">
                <c:v>2.9091403549401131</c:v>
              </c:pt>
              <c:pt idx="387">
                <c:v>3.0712754658987507</c:v>
              </c:pt>
              <c:pt idx="388">
                <c:v>3.328672291316924</c:v>
              </c:pt>
              <c:pt idx="389">
                <c:v>3.6062705027372042</c:v>
              </c:pt>
              <c:pt idx="390">
                <c:v>4.026346402273318</c:v>
              </c:pt>
              <c:pt idx="391">
                <c:v>4.2439169418854732</c:v>
              </c:pt>
            </c:numLit>
          </c:yVal>
          <c:smooth val="0"/>
          <c:extLst>
            <c:ext xmlns:c16="http://schemas.microsoft.com/office/drawing/2014/chart" uri="{C3380CC4-5D6E-409C-BE32-E72D297353CC}">
              <c16:uniqueId val="{00000000-0985-4073-9AC7-AF9B692FCC3E}"/>
            </c:ext>
          </c:extLst>
        </c:ser>
        <c:ser>
          <c:idx val="1"/>
          <c:order val="1"/>
          <c:tx>
            <c:v>Theoretical</c:v>
          </c:tx>
          <c:spPr>
            <a:ln w="12700">
              <a:solidFill>
                <a:srgbClr val="FF0000"/>
              </a:solidFill>
              <a:prstDash val="solid"/>
            </a:ln>
          </c:spPr>
          <c:marker>
            <c:symbol val="none"/>
          </c:marker>
          <c:xVal>
            <c:numLit>
              <c:formatCode>General</c:formatCode>
              <c:ptCount val="392"/>
              <c:pt idx="0">
                <c:v>-2.8013418057438964</c:v>
              </c:pt>
              <c:pt idx="1">
                <c:v>-2.5697185440388259</c:v>
              </c:pt>
              <c:pt idx="2">
                <c:v>-2.4259784794809534</c:v>
              </c:pt>
              <c:pt idx="3">
                <c:v>-2.3197162147255246</c:v>
              </c:pt>
              <c:pt idx="4">
                <c:v>-2.2345745589093942</c:v>
              </c:pt>
              <c:pt idx="5">
                <c:v>-2.163088789880999</c:v>
              </c:pt>
              <c:pt idx="6">
                <c:v>-2.1012000426926183</c:v>
              </c:pt>
              <c:pt idx="7">
                <c:v>-2.0464464274394056</c:v>
              </c:pt>
              <c:pt idx="8">
                <c:v>-1.9972178140451933</c:v>
              </c:pt>
              <c:pt idx="9">
                <c:v>-1.9524012459562785</c:v>
              </c:pt>
              <c:pt idx="10">
                <c:v>-1.9111940847925653</c:v>
              </c:pt>
              <c:pt idx="11">
                <c:v>-1.872997702230869</c:v>
              </c:pt>
              <c:pt idx="12">
                <c:v>-1.8373532685905467</c:v>
              </c:pt>
              <c:pt idx="13">
                <c:v>-1.8039010565043285</c:v>
              </c:pt>
              <c:pt idx="14">
                <c:v>-1.7723536065008698</c:v>
              </c:pt>
              <c:pt idx="15">
                <c:v>-1.7424774360095865</c:v>
              </c:pt>
              <c:pt idx="16">
                <c:v>-1.7140802148975649</c:v>
              </c:pt>
              <c:pt idx="17">
                <c:v>-1.6870015525016087</c:v>
              </c:pt>
              <c:pt idx="18">
                <c:v>-1.6611062375226429</c:v>
              </c:pt>
              <c:pt idx="19">
                <c:v>-1.6362791845905071</c:v>
              </c:pt>
              <c:pt idx="20">
                <c:v>-1.6124215938556736</c:v>
              </c:pt>
              <c:pt idx="21">
                <c:v>-1.5894479892011393</c:v>
              </c:pt>
              <c:pt idx="22">
                <c:v>-1.5672839037062567</c:v>
              </c:pt>
              <c:pt idx="23">
                <c:v>-1.5458640492277236</c:v>
              </c:pt>
              <c:pt idx="24">
                <c:v>-1.5251308530956929</c:v>
              </c:pt>
              <c:pt idx="25">
                <c:v>-1.5050332767035031</c:v>
              </c:pt>
              <c:pt idx="26">
                <c:v>-1.4855258530384314</c:v>
              </c:pt>
              <c:pt idx="27">
                <c:v>-1.4665678960488706</c:v>
              </c:pt>
              <c:pt idx="28">
                <c:v>-1.4481228461830145</c:v>
              </c:pt>
              <c:pt idx="29">
                <c:v>-1.4301577248003308</c:v>
              </c:pt>
              <c:pt idx="30">
                <c:v>-1.4126426763495761</c:v>
              </c:pt>
              <c:pt idx="31">
                <c:v>-1.3955505818420531</c:v>
              </c:pt>
              <c:pt idx="32">
                <c:v>-1.3788567306540662</c:v>
              </c:pt>
              <c:pt idx="33">
                <c:v>-1.3625385403689099</c:v>
              </c:pt>
              <c:pt idx="34">
                <c:v>-1.3465753164309737</c:v>
              </c:pt>
              <c:pt idx="35">
                <c:v>-1.3309480449865991</c:v>
              </c:pt>
              <c:pt idx="36">
                <c:v>-1.3156392135410349</c:v>
              </c:pt>
              <c:pt idx="37">
                <c:v>-1.300632655050644</c:v>
              </c:pt>
              <c:pt idx="38">
                <c:v>-1.2859134118557956</c:v>
              </c:pt>
              <c:pt idx="39">
                <c:v>-1.2714676164886747</c:v>
              </c:pt>
              <c:pt idx="40">
                <c:v>-1.2572823868961218</c:v>
              </c:pt>
              <c:pt idx="41">
                <c:v>-1.2433457340271459</c:v>
              </c:pt>
              <c:pt idx="42">
                <c:v>-1.2296464800678775</c:v>
              </c:pt>
              <c:pt idx="43">
                <c:v>-1.2161741858794626</c:v>
              </c:pt>
              <c:pt idx="44">
                <c:v>-1.2029190864185102</c:v>
              </c:pt>
              <c:pt idx="45">
                <c:v>-1.1898720331049299</c:v>
              </c:pt>
              <c:pt idx="46">
                <c:v>-1.177024442255701</c:v>
              </c:pt>
              <c:pt idx="47">
                <c:v>-1.1643682488312117</c:v>
              </c:pt>
              <c:pt idx="48">
                <c:v>-1.1518958648480584</c:v>
              </c:pt>
              <c:pt idx="49">
                <c:v>-1.1396001419022772</c:v>
              </c:pt>
              <c:pt idx="50">
                <c:v>-1.1274743373229819</c:v>
              </c:pt>
              <c:pt idx="51">
                <c:v>-1.1155120835406949</c:v>
              </c:pt>
              <c:pt idx="52">
                <c:v>-1.1037073603093344</c:v>
              </c:pt>
              <c:pt idx="53">
                <c:v>-1.0920544694673433</c:v>
              </c:pt>
              <c:pt idx="54">
                <c:v>-1.080548011963302</c:v>
              </c:pt>
              <c:pt idx="55">
                <c:v>-1.0691828669054941</c:v>
              </c:pt>
              <c:pt idx="56">
                <c:v>-1.05795417242426</c:v>
              </c:pt>
              <c:pt idx="57">
                <c:v>-1.0468573081613126</c:v>
              </c:pt>
              <c:pt idx="58">
                <c:v>-1.0358878792221136</c:v>
              </c:pt>
              <c:pt idx="59">
                <c:v>-1.0250417014463677</c:v>
              </c:pt>
              <c:pt idx="60">
                <c:v>-1.014314787868297</c:v>
              </c:pt>
              <c:pt idx="61">
                <c:v>-1.0037033362525958</c:v>
              </c:pt>
              <c:pt idx="62">
                <c:v>-0.99320371760481851</c:v>
              </c:pt>
              <c:pt idx="63">
                <c:v>-0.98281246556560442</c:v>
              </c:pt>
              <c:pt idx="64">
                <c:v>-0.97252626660814545</c:v>
              </c:pt>
              <c:pt idx="65">
                <c:v>-0.96234195096656805</c:v>
              </c:pt>
              <c:pt idx="66">
                <c:v>-0.95225648423055498</c:v>
              </c:pt>
              <c:pt idx="67">
                <c:v>-0.94226695954800044</c:v>
              </c:pt>
              <c:pt idx="68">
                <c:v>-0.93237059038343151</c:v>
              </c:pt>
              <c:pt idx="69">
                <c:v>-0.92256470378514466</c:v>
              </c:pt>
              <c:pt idx="70">
                <c:v>-0.91284673411848971</c:v>
              </c:pt>
              <c:pt idx="71">
                <c:v>-0.90321421722693418</c:v>
              </c:pt>
              <c:pt idx="72">
                <c:v>-0.89366478498618573</c:v>
              </c:pt>
              <c:pt idx="73">
                <c:v>-0.88419616021983582</c:v>
              </c:pt>
              <c:pt idx="74">
                <c:v>-0.8748061519479714</c:v>
              </c:pt>
              <c:pt idx="75">
                <c:v>-0.86549265094280159</c:v>
              </c:pt>
              <c:pt idx="76">
                <c:v>-0.85625362556762319</c:v>
              </c:pt>
              <c:pt idx="77">
                <c:v>-0.84708711787764812</c:v>
              </c:pt>
              <c:pt idx="78">
                <c:v>-0.8379912399630205</c:v>
              </c:pt>
              <c:pt idx="79">
                <c:v>-0.82896417051609372</c:v>
              </c:pt>
              <c:pt idx="80">
                <c:v>-0.82000415160657336</c:v>
              </c:pt>
              <c:pt idx="81">
                <c:v>-0.81110948564950069</c:v>
              </c:pt>
              <c:pt idx="82">
                <c:v>-0.80227853255231252</c:v>
              </c:pt>
              <c:pt idx="83">
                <c:v>-0.79350970702837276</c:v>
              </c:pt>
              <c:pt idx="84">
                <c:v>-0.78480147606534167</c:v>
              </c:pt>
              <c:pt idx="85">
                <c:v>-0.77615235653775705</c:v>
              </c:pt>
              <c:pt idx="86">
                <c:v>-0.7675609129539821</c:v>
              </c:pt>
              <c:pt idx="87">
                <c:v>-0.75902575532850625</c:v>
              </c:pt>
              <c:pt idx="88">
                <c:v>-0.75054553717123007</c:v>
              </c:pt>
              <c:pt idx="89">
                <c:v>-0.74211895358606816</c:v>
              </c:pt>
              <c:pt idx="90">
                <c:v>-0.73374473947173946</c:v>
              </c:pt>
              <c:pt idx="91">
                <c:v>-0.72542166781817019</c:v>
              </c:pt>
              <c:pt idx="92">
                <c:v>-0.71714854809243311</c:v>
              </c:pt>
              <c:pt idx="93">
                <c:v>-0.70892422470857397</c:v>
              </c:pt>
              <c:pt idx="94">
                <c:v>-0.70074757557610523</c:v>
              </c:pt>
              <c:pt idx="95">
                <c:v>-0.69261751072230904</c:v>
              </c:pt>
              <c:pt idx="96">
                <c:v>-0.68453297098384969</c:v>
              </c:pt>
              <c:pt idx="97">
                <c:v>-0.67649292676350903</c:v>
              </c:pt>
              <c:pt idx="98">
                <c:v>-0.66849637684814389</c:v>
              </c:pt>
              <c:pt idx="99">
                <c:v>-0.66054234728424888</c:v>
              </c:pt>
              <c:pt idx="100">
                <c:v>-0.65262989030773932</c:v>
              </c:pt>
              <c:pt idx="101">
                <c:v>-0.64475808332481765</c:v>
              </c:pt>
              <c:pt idx="102">
                <c:v>-0.63692602794096898</c:v>
              </c:pt>
              <c:pt idx="103">
                <c:v>-0.62913284903536348</c:v>
              </c:pt>
              <c:pt idx="104">
                <c:v>-0.62137769387809116</c:v>
              </c:pt>
              <c:pt idx="105">
                <c:v>-0.6136597312878399</c:v>
              </c:pt>
              <c:pt idx="106">
                <c:v>-0.60597815082777606</c:v>
              </c:pt>
              <c:pt idx="107">
                <c:v>-0.59833216203753037</c:v>
              </c:pt>
              <c:pt idx="108">
                <c:v>-0.59072099369933051</c:v>
              </c:pt>
              <c:pt idx="109">
                <c:v>-0.58314389313642911</c:v>
              </c:pt>
              <c:pt idx="110">
                <c:v>-0.57560012554211581</c:v>
              </c:pt>
              <c:pt idx="111">
                <c:v>-0.5680889733376796</c:v>
              </c:pt>
              <c:pt idx="112">
                <c:v>-0.56060973555781146</c:v>
              </c:pt>
              <c:pt idx="113">
                <c:v>-0.55316172726201218</c:v>
              </c:pt>
              <c:pt idx="114">
                <c:v>-0.54574427897066535</c:v>
              </c:pt>
              <c:pt idx="115">
                <c:v>-0.53835673612451274</c:v>
              </c:pt>
              <c:pt idx="116">
                <c:v>-0.53099845856633821</c:v>
              </c:pt>
              <c:pt idx="117">
                <c:v>-0.52366882004375115</c:v>
              </c:pt>
              <c:pt idx="118">
                <c:v>-0.51636720773200051</c:v>
              </c:pt>
              <c:pt idx="119">
                <c:v>-0.50909302177584015</c:v>
              </c:pt>
              <c:pt idx="120">
                <c:v>-0.50184567484949871</c:v>
              </c:pt>
              <c:pt idx="121">
                <c:v>-0.4946245917338683</c:v>
              </c:pt>
              <c:pt idx="122">
                <c:v>-0.48742920891008634</c:v>
              </c:pt>
              <c:pt idx="123">
                <c:v>-0.48025897416871172</c:v>
              </c:pt>
              <c:pt idx="124">
                <c:v>-0.4731133462337529</c:v>
              </c:pt>
              <c:pt idx="125">
                <c:v>-0.46599179440084726</c:v>
              </c:pt>
              <c:pt idx="126">
                <c:v>-0.45889379818891796</c:v>
              </c:pt>
              <c:pt idx="127">
                <c:v>-0.45181884700468256</c:v>
              </c:pt>
              <c:pt idx="128">
                <c:v>-0.44476643981941277</c:v>
              </c:pt>
              <c:pt idx="129">
                <c:v>-0.43773608485738136</c:v>
              </c:pt>
              <c:pt idx="130">
                <c:v>-0.43072729929545767</c:v>
              </c:pt>
              <c:pt idx="131">
                <c:v>-0.42373960897334451</c:v>
              </c:pt>
              <c:pt idx="132">
                <c:v>-0.41677254811397435</c:v>
              </c:pt>
              <c:pt idx="133">
                <c:v>-0.40982565905360407</c:v>
              </c:pt>
              <c:pt idx="134">
                <c:v>-0.40289849198117594</c:v>
              </c:pt>
              <c:pt idx="135">
                <c:v>-0.39599060468653191</c:v>
              </c:pt>
              <c:pt idx="136">
                <c:v>-0.38910156231708576</c:v>
              </c:pt>
              <c:pt idx="137">
                <c:v>-0.38223093714258394</c:v>
              </c:pt>
              <c:pt idx="138">
                <c:v>-0.37537830832759533</c:v>
              </c:pt>
              <c:pt idx="139">
                <c:v>-0.36854326171139734</c:v>
              </c:pt>
              <c:pt idx="140">
                <c:v>-0.36172538959493167</c:v>
              </c:pt>
              <c:pt idx="141">
                <c:v>-0.35492429053452634</c:v>
              </c:pt>
              <c:pt idx="142">
                <c:v>-0.34813956914209226</c:v>
              </c:pt>
              <c:pt idx="143">
                <c:v>-0.34137083589151324</c:v>
              </c:pt>
              <c:pt idx="144">
                <c:v>-0.33461770693096737</c:v>
              </c:pt>
              <c:pt idx="145">
                <c:v>-0.32787980390092475</c:v>
              </c:pt>
              <c:pt idx="146">
                <c:v>-0.32115675375757857</c:v>
              </c:pt>
              <c:pt idx="147">
                <c:v>-0.31444818860148283</c:v>
              </c:pt>
              <c:pt idx="148">
                <c:v>-0.30775374551117018</c:v>
              </c:pt>
              <c:pt idx="149">
                <c:v>-0.30107306638154518</c:v>
              </c:pt>
              <c:pt idx="150">
                <c:v>-0.29440579776684644</c:v>
              </c:pt>
              <c:pt idx="151">
                <c:v>-0.28775159072798684</c:v>
              </c:pt>
              <c:pt idx="152">
                <c:v>-0.28111010068408798</c:v>
              </c:pt>
              <c:pt idx="153">
                <c:v>-0.27448098726802928</c:v>
              </c:pt>
              <c:pt idx="154">
                <c:v>-0.26786391418584521</c:v>
              </c:pt>
              <c:pt idx="155">
                <c:v>-0.26125854907980633</c:v>
              </c:pt>
              <c:pt idx="156">
                <c:v>-0.25466456339502791</c:v>
              </c:pt>
              <c:pt idx="157">
                <c:v>-0.24808163224945928</c:v>
              </c:pt>
              <c:pt idx="158">
                <c:v>-0.24150943430710659</c:v>
              </c:pt>
              <c:pt idx="159">
                <c:v>-0.23494765165435449</c:v>
              </c:pt>
              <c:pt idx="160">
                <c:v>-0.22839596967925122</c:v>
              </c:pt>
              <c:pt idx="161">
                <c:v>-0.22185407695363235</c:v>
              </c:pt>
              <c:pt idx="162">
                <c:v>-0.21532166511795831</c:v>
              </c:pt>
              <c:pt idx="163">
                <c:v>-0.20879842876874785</c:v>
              </c:pt>
              <c:pt idx="164">
                <c:v>-0.20228406534849599</c:v>
              </c:pt>
              <c:pt idx="165">
                <c:v>-0.19577827503796263</c:v>
              </c:pt>
              <c:pt idx="166">
                <c:v>-0.18928076065073005</c:v>
              </c:pt>
              <c:pt idx="167">
                <c:v>-0.18279122752992422</c:v>
              </c:pt>
              <c:pt idx="168">
                <c:v>-0.17630938344700234</c:v>
              </c:pt>
              <c:pt idx="169">
                <c:v>-0.16983493850251216</c:v>
              </c:pt>
              <c:pt idx="170">
                <c:v>-0.1633676050287281</c:v>
              </c:pt>
              <c:pt idx="171">
                <c:v>-0.1569070974940783</c:v>
              </c:pt>
              <c:pt idx="172">
                <c:v>-0.15045313240927297</c:v>
              </c:pt>
              <c:pt idx="173">
                <c:v>-0.14400542823505125</c:v>
              </c:pt>
              <c:pt idx="174">
                <c:v>-0.13756370529146689</c:v>
              </c:pt>
              <c:pt idx="175">
                <c:v>-0.13112768566862937</c:v>
              </c:pt>
              <c:pt idx="176">
                <c:v>-0.12469709313882917</c:v>
              </c:pt>
              <c:pt idx="177">
                <c:v>-0.11827165306996626</c:v>
              </c:pt>
              <c:pt idx="178">
                <c:v>-0.11185109234021491</c:v>
              </c:pt>
              <c:pt idx="179">
                <c:v>-0.10543513925384884</c:v>
              </c:pt>
              <c:pt idx="180">
                <c:v>-9.9023523458159984E-2</c:v>
              </c:pt>
              <c:pt idx="181">
                <c:v>-9.2615975861403771E-2</c:v>
              </c:pt>
              <c:pt idx="182">
                <c:v>-8.6212228551701367E-2</c:v>
              </c:pt>
              <c:pt idx="183">
                <c:v>-7.9812014716838547E-2</c:v>
              </c:pt>
              <c:pt idx="184">
                <c:v>-7.3415068564893715E-2</c:v>
              </c:pt>
              <c:pt idx="185">
                <c:v>-6.7021125245634791E-2</c:v>
              </c:pt>
              <c:pt idx="186">
                <c:v>-6.0629920772624205E-2</c:v>
              </c:pt>
              <c:pt idx="187">
                <c:v>-5.4241191945969304E-2</c:v>
              </c:pt>
              <c:pt idx="188">
                <c:v>-4.7854676275662381E-2</c:v>
              </c:pt>
              <c:pt idx="189">
                <c:v>-4.1470111905448609E-2</c:v>
              </c:pt>
              <c:pt idx="190">
                <c:v>-3.5087237537165639E-2</c:v>
              </c:pt>
              <c:pt idx="191">
                <c:v>-2.8705792355499148E-2</c:v>
              </c:pt>
              <c:pt idx="192">
                <c:v>-2.2325515953094385E-2</c:v>
              </c:pt>
              <c:pt idx="193">
                <c:v>-1.5946148255972025E-2</c:v>
              </c:pt>
              <c:pt idx="194">
                <c:v>-9.5674294491892662E-3</c:v>
              </c:pt>
              <c:pt idx="195">
                <c:v>-3.1890999026924368E-3</c:v>
              </c:pt>
              <c:pt idx="196">
                <c:v>3.1890999026924368E-3</c:v>
              </c:pt>
              <c:pt idx="197">
                <c:v>9.5674294491891257E-3</c:v>
              </c:pt>
              <c:pt idx="198">
                <c:v>1.594614825597216E-2</c:v>
              </c:pt>
              <c:pt idx="199">
                <c:v>2.2325515953094385E-2</c:v>
              </c:pt>
              <c:pt idx="200">
                <c:v>2.870579235549901E-2</c:v>
              </c:pt>
              <c:pt idx="201">
                <c:v>3.5087237537165784E-2</c:v>
              </c:pt>
              <c:pt idx="202">
                <c:v>4.1470111905448609E-2</c:v>
              </c:pt>
              <c:pt idx="203">
                <c:v>4.7854676275662381E-2</c:v>
              </c:pt>
              <c:pt idx="204">
                <c:v>5.4241191945969443E-2</c:v>
              </c:pt>
              <c:pt idx="205">
                <c:v>6.0629920772624205E-2</c:v>
              </c:pt>
              <c:pt idx="206">
                <c:v>6.7021125245634791E-2</c:v>
              </c:pt>
              <c:pt idx="207">
                <c:v>7.341506856489359E-2</c:v>
              </c:pt>
              <c:pt idx="208">
                <c:v>7.9812014716838686E-2</c:v>
              </c:pt>
              <c:pt idx="209">
                <c:v>8.6212228551701367E-2</c:v>
              </c:pt>
              <c:pt idx="210">
                <c:v>9.2615975861403632E-2</c:v>
              </c:pt>
              <c:pt idx="211">
                <c:v>9.9023523458160123E-2</c:v>
              </c:pt>
              <c:pt idx="212">
                <c:v>0.10543513925384884</c:v>
              </c:pt>
              <c:pt idx="213">
                <c:v>0.11185109234021491</c:v>
              </c:pt>
              <c:pt idx="214">
                <c:v>0.11827165306996615</c:v>
              </c:pt>
              <c:pt idx="215">
                <c:v>0.12469709313882917</c:v>
              </c:pt>
              <c:pt idx="216">
                <c:v>0.13112768566862937</c:v>
              </c:pt>
              <c:pt idx="217">
                <c:v>0.13756370529146672</c:v>
              </c:pt>
              <c:pt idx="218">
                <c:v>0.14400542823505139</c:v>
              </c:pt>
              <c:pt idx="219">
                <c:v>0.15045313240927297</c:v>
              </c:pt>
              <c:pt idx="220">
                <c:v>0.1569070974940783</c:v>
              </c:pt>
              <c:pt idx="221">
                <c:v>0.16336760502872824</c:v>
              </c:pt>
              <c:pt idx="222">
                <c:v>0.16983493850251216</c:v>
              </c:pt>
              <c:pt idx="223">
                <c:v>0.17630938344700234</c:v>
              </c:pt>
              <c:pt idx="224">
                <c:v>0.18279122752992411</c:v>
              </c:pt>
              <c:pt idx="225">
                <c:v>0.18928076065073018</c:v>
              </c:pt>
              <c:pt idx="226">
                <c:v>0.19577827503796263</c:v>
              </c:pt>
              <c:pt idx="227">
                <c:v>0.20228406534849583</c:v>
              </c:pt>
              <c:pt idx="228">
                <c:v>0.20879842876874796</c:v>
              </c:pt>
              <c:pt idx="229">
                <c:v>0.21532166511795831</c:v>
              </c:pt>
              <c:pt idx="230">
                <c:v>0.22185407695363235</c:v>
              </c:pt>
              <c:pt idx="231">
                <c:v>0.22839596967925105</c:v>
              </c:pt>
              <c:pt idx="232">
                <c:v>0.23494765165435449</c:v>
              </c:pt>
              <c:pt idx="233">
                <c:v>0.24150943430710659</c:v>
              </c:pt>
              <c:pt idx="234">
                <c:v>0.24808163224945914</c:v>
              </c:pt>
              <c:pt idx="235">
                <c:v>0.25466456339502802</c:v>
              </c:pt>
              <c:pt idx="236">
                <c:v>0.26125854907980633</c:v>
              </c:pt>
              <c:pt idx="237">
                <c:v>0.26786391418584521</c:v>
              </c:pt>
              <c:pt idx="238">
                <c:v>0.27448098726802939</c:v>
              </c:pt>
              <c:pt idx="239">
                <c:v>0.28111010068408798</c:v>
              </c:pt>
              <c:pt idx="240">
                <c:v>0.28775159072798684</c:v>
              </c:pt>
              <c:pt idx="241">
                <c:v>0.29440579776684633</c:v>
              </c:pt>
              <c:pt idx="242">
                <c:v>0.3010730663815453</c:v>
              </c:pt>
              <c:pt idx="243">
                <c:v>0.30775374551117018</c:v>
              </c:pt>
              <c:pt idx="244">
                <c:v>0.31444818860148266</c:v>
              </c:pt>
              <c:pt idx="245">
                <c:v>0.32115675375757879</c:v>
              </c:pt>
              <c:pt idx="246">
                <c:v>0.32787980390092475</c:v>
              </c:pt>
              <c:pt idx="247">
                <c:v>0.33461770693096737</c:v>
              </c:pt>
              <c:pt idx="248">
                <c:v>0.34137083589151301</c:v>
              </c:pt>
              <c:pt idx="249">
                <c:v>0.34813956914209226</c:v>
              </c:pt>
              <c:pt idx="250">
                <c:v>0.35492429053452634</c:v>
              </c:pt>
              <c:pt idx="251">
                <c:v>0.3617253895949315</c:v>
              </c:pt>
              <c:pt idx="252">
                <c:v>0.36854326171139751</c:v>
              </c:pt>
              <c:pt idx="253">
                <c:v>0.37537830832759533</c:v>
              </c:pt>
              <c:pt idx="254">
                <c:v>0.38223093714258372</c:v>
              </c:pt>
              <c:pt idx="255">
                <c:v>0.38910156231708581</c:v>
              </c:pt>
              <c:pt idx="256">
                <c:v>0.39599060468653191</c:v>
              </c:pt>
              <c:pt idx="257">
                <c:v>0.40289849198117594</c:v>
              </c:pt>
              <c:pt idx="258">
                <c:v>0.40982565905360385</c:v>
              </c:pt>
              <c:pt idx="259">
                <c:v>0.41677254811397446</c:v>
              </c:pt>
              <c:pt idx="260">
                <c:v>0.42373960897334451</c:v>
              </c:pt>
              <c:pt idx="261">
                <c:v>0.4307272992954575</c:v>
              </c:pt>
              <c:pt idx="262">
                <c:v>0.43773608485738152</c:v>
              </c:pt>
              <c:pt idx="263">
                <c:v>0.44476643981941277</c:v>
              </c:pt>
              <c:pt idx="264">
                <c:v>0.45181884700468256</c:v>
              </c:pt>
              <c:pt idx="265">
                <c:v>0.45889379818891801</c:v>
              </c:pt>
              <c:pt idx="266">
                <c:v>0.46599179440084726</c:v>
              </c:pt>
              <c:pt idx="267">
                <c:v>0.4731133462337529</c:v>
              </c:pt>
              <c:pt idx="268">
                <c:v>0.48025897416871155</c:v>
              </c:pt>
              <c:pt idx="269">
                <c:v>0.48742920891008651</c:v>
              </c:pt>
              <c:pt idx="270">
                <c:v>0.4946245917338683</c:v>
              </c:pt>
              <c:pt idx="271">
                <c:v>0.50184567484949849</c:v>
              </c:pt>
              <c:pt idx="272">
                <c:v>0.50909302177584048</c:v>
              </c:pt>
              <c:pt idx="273">
                <c:v>0.51636720773200051</c:v>
              </c:pt>
              <c:pt idx="274">
                <c:v>0.52366882004375115</c:v>
              </c:pt>
              <c:pt idx="275">
                <c:v>0.53099845856633843</c:v>
              </c:pt>
              <c:pt idx="276">
                <c:v>0.53835673612451274</c:v>
              </c:pt>
              <c:pt idx="277">
                <c:v>0.54574427897066535</c:v>
              </c:pt>
              <c:pt idx="278">
                <c:v>0.55316172726201196</c:v>
              </c:pt>
              <c:pt idx="279">
                <c:v>0.56060973555781157</c:v>
              </c:pt>
              <c:pt idx="280">
                <c:v>0.5680889733376796</c:v>
              </c:pt>
              <c:pt idx="281">
                <c:v>0.57560012554211581</c:v>
              </c:pt>
              <c:pt idx="282">
                <c:v>0.58314389313642923</c:v>
              </c:pt>
              <c:pt idx="283">
                <c:v>0.59072099369933051</c:v>
              </c:pt>
              <c:pt idx="284">
                <c:v>0.59833216203753037</c:v>
              </c:pt>
              <c:pt idx="285">
                <c:v>0.60597815082777584</c:v>
              </c:pt>
              <c:pt idx="286">
                <c:v>0.61365973128784013</c:v>
              </c:pt>
              <c:pt idx="287">
                <c:v>0.62137769387809116</c:v>
              </c:pt>
              <c:pt idx="288">
                <c:v>0.62913284903536315</c:v>
              </c:pt>
              <c:pt idx="289">
                <c:v>0.63692602794096898</c:v>
              </c:pt>
              <c:pt idx="290">
                <c:v>0.64475808332481765</c:v>
              </c:pt>
              <c:pt idx="291">
                <c:v>0.65262989030773932</c:v>
              </c:pt>
              <c:pt idx="292">
                <c:v>0.66054234728424843</c:v>
              </c:pt>
              <c:pt idx="293">
                <c:v>0.66849637684814389</c:v>
              </c:pt>
              <c:pt idx="294">
                <c:v>0.67649292676350903</c:v>
              </c:pt>
              <c:pt idx="295">
                <c:v>0.68453297098384969</c:v>
              </c:pt>
              <c:pt idx="296">
                <c:v>0.69261751072230904</c:v>
              </c:pt>
              <c:pt idx="297">
                <c:v>0.70074757557610523</c:v>
              </c:pt>
              <c:pt idx="298">
                <c:v>0.70892422470857397</c:v>
              </c:pt>
              <c:pt idx="299">
                <c:v>0.71714854809243311</c:v>
              </c:pt>
              <c:pt idx="300">
                <c:v>0.72542166781817019</c:v>
              </c:pt>
              <c:pt idx="301">
                <c:v>0.73374473947173946</c:v>
              </c:pt>
              <c:pt idx="302">
                <c:v>0.74211895358606794</c:v>
              </c:pt>
              <c:pt idx="303">
                <c:v>0.75054553717123007</c:v>
              </c:pt>
              <c:pt idx="304">
                <c:v>0.75902575532850625</c:v>
              </c:pt>
              <c:pt idx="305">
                <c:v>0.7675609129539821</c:v>
              </c:pt>
              <c:pt idx="306">
                <c:v>0.77615235653775638</c:v>
              </c:pt>
              <c:pt idx="307">
                <c:v>0.78480147606534167</c:v>
              </c:pt>
              <c:pt idx="308">
                <c:v>0.79350970702837276</c:v>
              </c:pt>
              <c:pt idx="309">
                <c:v>0.80227853255231307</c:v>
              </c:pt>
              <c:pt idx="310">
                <c:v>0.81110948564950069</c:v>
              </c:pt>
              <c:pt idx="311">
                <c:v>0.82000415160657336</c:v>
              </c:pt>
              <c:pt idx="312">
                <c:v>0.82896417051609406</c:v>
              </c:pt>
              <c:pt idx="313">
                <c:v>0.8379912399630205</c:v>
              </c:pt>
              <c:pt idx="314">
                <c:v>0.84708711787764812</c:v>
              </c:pt>
              <c:pt idx="315">
                <c:v>0.85625362556762319</c:v>
              </c:pt>
              <c:pt idx="316">
                <c:v>0.86549265094280003</c:v>
              </c:pt>
              <c:pt idx="317">
                <c:v>0.8748061519479714</c:v>
              </c:pt>
              <c:pt idx="318">
                <c:v>0.88419616021983582</c:v>
              </c:pt>
              <c:pt idx="319">
                <c:v>0.89366478498618673</c:v>
              </c:pt>
              <c:pt idx="320">
                <c:v>0.90321421722693418</c:v>
              </c:pt>
              <c:pt idx="321">
                <c:v>0.91284673411848971</c:v>
              </c:pt>
              <c:pt idx="322">
                <c:v>0.92256470378514466</c:v>
              </c:pt>
              <c:pt idx="323">
                <c:v>0.93237059038343151</c:v>
              </c:pt>
              <c:pt idx="324">
                <c:v>0.94226695954800044</c:v>
              </c:pt>
              <c:pt idx="325">
                <c:v>0.95225648423055498</c:v>
              </c:pt>
              <c:pt idx="326">
                <c:v>0.96234195096656916</c:v>
              </c:pt>
              <c:pt idx="327">
                <c:v>0.97252626660814545</c:v>
              </c:pt>
              <c:pt idx="328">
                <c:v>0.98281246556560442</c:v>
              </c:pt>
              <c:pt idx="329">
                <c:v>0.9932037176048184</c:v>
              </c:pt>
              <c:pt idx="330">
                <c:v>1.0037033362525958</c:v>
              </c:pt>
              <c:pt idx="331">
                <c:v>1.014314787868297</c:v>
              </c:pt>
              <c:pt idx="332">
                <c:v>1.0250417014463677</c:v>
              </c:pt>
              <c:pt idx="333">
                <c:v>1.0358878792221125</c:v>
              </c:pt>
              <c:pt idx="334">
                <c:v>1.0468573081613126</c:v>
              </c:pt>
              <c:pt idx="335">
                <c:v>1.05795417242426</c:v>
              </c:pt>
              <c:pt idx="336">
                <c:v>1.0691828669054948</c:v>
              </c:pt>
              <c:pt idx="337">
                <c:v>1.080548011963302</c:v>
              </c:pt>
              <c:pt idx="338">
                <c:v>1.0920544694673433</c:v>
              </c:pt>
              <c:pt idx="339">
                <c:v>1.1037073603093344</c:v>
              </c:pt>
              <c:pt idx="340">
                <c:v>1.1155120835406949</c:v>
              </c:pt>
              <c:pt idx="341">
                <c:v>1.1274743373229819</c:v>
              </c:pt>
              <c:pt idx="342">
                <c:v>1.1396001419022772</c:v>
              </c:pt>
              <c:pt idx="343">
                <c:v>1.1518958648480584</c:v>
              </c:pt>
              <c:pt idx="344">
                <c:v>1.1643682488312117</c:v>
              </c:pt>
              <c:pt idx="345">
                <c:v>1.177024442255701</c:v>
              </c:pt>
              <c:pt idx="346">
                <c:v>1.1898720331049297</c:v>
              </c:pt>
              <c:pt idx="347">
                <c:v>1.2029190864185102</c:v>
              </c:pt>
              <c:pt idx="348">
                <c:v>1.2161741858794626</c:v>
              </c:pt>
              <c:pt idx="349">
                <c:v>1.2296464800678775</c:v>
              </c:pt>
              <c:pt idx="350">
                <c:v>1.2433457340271461</c:v>
              </c:pt>
              <c:pt idx="351">
                <c:v>1.2572823868961218</c:v>
              </c:pt>
              <c:pt idx="352">
                <c:v>1.2714676164886747</c:v>
              </c:pt>
              <c:pt idx="353">
                <c:v>1.2859134118557971</c:v>
              </c:pt>
              <c:pt idx="354">
                <c:v>1.300632655050644</c:v>
              </c:pt>
              <c:pt idx="355">
                <c:v>1.3156392135410349</c:v>
              </c:pt>
              <c:pt idx="356">
                <c:v>1.3309480449865996</c:v>
              </c:pt>
              <c:pt idx="357">
                <c:v>1.3465753164309759</c:v>
              </c:pt>
              <c:pt idx="358">
                <c:v>1.3625385403689099</c:v>
              </c:pt>
              <c:pt idx="359">
                <c:v>1.3788567306540662</c:v>
              </c:pt>
              <c:pt idx="360">
                <c:v>1.3955505818420535</c:v>
              </c:pt>
              <c:pt idx="361">
                <c:v>1.4126426763495761</c:v>
              </c:pt>
              <c:pt idx="362">
                <c:v>1.4301577248003308</c:v>
              </c:pt>
              <c:pt idx="363">
                <c:v>1.4481228461830145</c:v>
              </c:pt>
              <c:pt idx="364">
                <c:v>1.4665678960488713</c:v>
              </c:pt>
              <c:pt idx="365">
                <c:v>1.4855258530384321</c:v>
              </c:pt>
              <c:pt idx="366">
                <c:v>1.5050332767035022</c:v>
              </c:pt>
              <c:pt idx="367">
                <c:v>1.5251308530956935</c:v>
              </c:pt>
              <c:pt idx="368">
                <c:v>1.5458640492277236</c:v>
              </c:pt>
              <c:pt idx="369">
                <c:v>1.5672839037062563</c:v>
              </c:pt>
              <c:pt idx="370">
                <c:v>1.5894479892011399</c:v>
              </c:pt>
              <c:pt idx="371">
                <c:v>1.6124215938556741</c:v>
              </c:pt>
              <c:pt idx="372">
                <c:v>1.6362791845905071</c:v>
              </c:pt>
              <c:pt idx="373">
                <c:v>1.6611062375226426</c:v>
              </c:pt>
              <c:pt idx="374">
                <c:v>1.6870015525016089</c:v>
              </c:pt>
              <c:pt idx="375">
                <c:v>1.7140802148975649</c:v>
              </c:pt>
              <c:pt idx="376">
                <c:v>1.742477436009586</c:v>
              </c:pt>
              <c:pt idx="377">
                <c:v>1.77235360650087</c:v>
              </c:pt>
              <c:pt idx="378">
                <c:v>1.8039010565043292</c:v>
              </c:pt>
              <c:pt idx="379">
                <c:v>1.8373532685905463</c:v>
              </c:pt>
              <c:pt idx="380">
                <c:v>1.8729977022308684</c:v>
              </c:pt>
              <c:pt idx="381">
                <c:v>1.9111940847925653</c:v>
              </c:pt>
              <c:pt idx="382">
                <c:v>1.9524012459562781</c:v>
              </c:pt>
              <c:pt idx="383">
                <c:v>1.9972178140451926</c:v>
              </c:pt>
              <c:pt idx="384">
                <c:v>2.0464464274394065</c:v>
              </c:pt>
              <c:pt idx="385">
                <c:v>2.1012000426926183</c:v>
              </c:pt>
              <c:pt idx="386">
                <c:v>2.163088789880999</c:v>
              </c:pt>
              <c:pt idx="387">
                <c:v>2.2345745589093946</c:v>
              </c:pt>
              <c:pt idx="388">
                <c:v>2.319716214725525</c:v>
              </c:pt>
              <c:pt idx="389">
                <c:v>2.4259784794809525</c:v>
              </c:pt>
              <c:pt idx="390">
                <c:v>2.5697185440388228</c:v>
              </c:pt>
              <c:pt idx="391">
                <c:v>2.8013418057439008</c:v>
              </c:pt>
            </c:numLit>
          </c:xVal>
          <c:yVal>
            <c:numLit>
              <c:formatCode>General</c:formatCode>
              <c:ptCount val="392"/>
              <c:pt idx="0">
                <c:v>-2.8013418057438964</c:v>
              </c:pt>
              <c:pt idx="1">
                <c:v>-2.5697185440388259</c:v>
              </c:pt>
              <c:pt idx="2">
                <c:v>-2.4259784794809534</c:v>
              </c:pt>
              <c:pt idx="3">
                <c:v>-2.3197162147255246</c:v>
              </c:pt>
              <c:pt idx="4">
                <c:v>-2.2345745589093942</c:v>
              </c:pt>
              <c:pt idx="5">
                <c:v>-2.163088789880999</c:v>
              </c:pt>
              <c:pt idx="6">
                <c:v>-2.1012000426926183</c:v>
              </c:pt>
              <c:pt idx="7">
                <c:v>-2.0464464274394056</c:v>
              </c:pt>
              <c:pt idx="8">
                <c:v>-1.9972178140451933</c:v>
              </c:pt>
              <c:pt idx="9">
                <c:v>-1.9524012459562785</c:v>
              </c:pt>
              <c:pt idx="10">
                <c:v>-1.9111940847925653</c:v>
              </c:pt>
              <c:pt idx="11">
                <c:v>-1.872997702230869</c:v>
              </c:pt>
              <c:pt idx="12">
                <c:v>-1.8373532685905467</c:v>
              </c:pt>
              <c:pt idx="13">
                <c:v>-1.8039010565043285</c:v>
              </c:pt>
              <c:pt idx="14">
                <c:v>-1.7723536065008698</c:v>
              </c:pt>
              <c:pt idx="15">
                <c:v>-1.7424774360095865</c:v>
              </c:pt>
              <c:pt idx="16">
                <c:v>-1.7140802148975649</c:v>
              </c:pt>
              <c:pt idx="17">
                <c:v>-1.6870015525016087</c:v>
              </c:pt>
              <c:pt idx="18">
                <c:v>-1.6611062375226429</c:v>
              </c:pt>
              <c:pt idx="19">
                <c:v>-1.6362791845905071</c:v>
              </c:pt>
              <c:pt idx="20">
                <c:v>-1.6124215938556736</c:v>
              </c:pt>
              <c:pt idx="21">
                <c:v>-1.5894479892011393</c:v>
              </c:pt>
              <c:pt idx="22">
                <c:v>-1.5672839037062567</c:v>
              </c:pt>
              <c:pt idx="23">
                <c:v>-1.5458640492277236</c:v>
              </c:pt>
              <c:pt idx="24">
                <c:v>-1.5251308530956929</c:v>
              </c:pt>
              <c:pt idx="25">
                <c:v>-1.5050332767035031</c:v>
              </c:pt>
              <c:pt idx="26">
                <c:v>-1.4855258530384314</c:v>
              </c:pt>
              <c:pt idx="27">
                <c:v>-1.4665678960488706</c:v>
              </c:pt>
              <c:pt idx="28">
                <c:v>-1.4481228461830145</c:v>
              </c:pt>
              <c:pt idx="29">
                <c:v>-1.4301577248003308</c:v>
              </c:pt>
              <c:pt idx="30">
                <c:v>-1.4126426763495761</c:v>
              </c:pt>
              <c:pt idx="31">
                <c:v>-1.3955505818420531</c:v>
              </c:pt>
              <c:pt idx="32">
                <c:v>-1.3788567306540662</c:v>
              </c:pt>
              <c:pt idx="33">
                <c:v>-1.3625385403689099</c:v>
              </c:pt>
              <c:pt idx="34">
                <c:v>-1.3465753164309737</c:v>
              </c:pt>
              <c:pt idx="35">
                <c:v>-1.3309480449865991</c:v>
              </c:pt>
              <c:pt idx="36">
                <c:v>-1.3156392135410349</c:v>
              </c:pt>
              <c:pt idx="37">
                <c:v>-1.300632655050644</c:v>
              </c:pt>
              <c:pt idx="38">
                <c:v>-1.2859134118557956</c:v>
              </c:pt>
              <c:pt idx="39">
                <c:v>-1.2714676164886747</c:v>
              </c:pt>
              <c:pt idx="40">
                <c:v>-1.2572823868961218</c:v>
              </c:pt>
              <c:pt idx="41">
                <c:v>-1.2433457340271459</c:v>
              </c:pt>
              <c:pt idx="42">
                <c:v>-1.2296464800678775</c:v>
              </c:pt>
              <c:pt idx="43">
                <c:v>-1.2161741858794626</c:v>
              </c:pt>
              <c:pt idx="44">
                <c:v>-1.2029190864185102</c:v>
              </c:pt>
              <c:pt idx="45">
                <c:v>-1.1898720331049299</c:v>
              </c:pt>
              <c:pt idx="46">
                <c:v>-1.177024442255701</c:v>
              </c:pt>
              <c:pt idx="47">
                <c:v>-1.1643682488312117</c:v>
              </c:pt>
              <c:pt idx="48">
                <c:v>-1.1518958648480584</c:v>
              </c:pt>
              <c:pt idx="49">
                <c:v>-1.1396001419022772</c:v>
              </c:pt>
              <c:pt idx="50">
                <c:v>-1.1274743373229819</c:v>
              </c:pt>
              <c:pt idx="51">
                <c:v>-1.1155120835406949</c:v>
              </c:pt>
              <c:pt idx="52">
                <c:v>-1.1037073603093344</c:v>
              </c:pt>
              <c:pt idx="53">
                <c:v>-1.0920544694673433</c:v>
              </c:pt>
              <c:pt idx="54">
                <c:v>-1.080548011963302</c:v>
              </c:pt>
              <c:pt idx="55">
                <c:v>-1.0691828669054941</c:v>
              </c:pt>
              <c:pt idx="56">
                <c:v>-1.05795417242426</c:v>
              </c:pt>
              <c:pt idx="57">
                <c:v>-1.0468573081613126</c:v>
              </c:pt>
              <c:pt idx="58">
                <c:v>-1.0358878792221136</c:v>
              </c:pt>
              <c:pt idx="59">
                <c:v>-1.0250417014463677</c:v>
              </c:pt>
              <c:pt idx="60">
                <c:v>-1.014314787868297</c:v>
              </c:pt>
              <c:pt idx="61">
                <c:v>-1.0037033362525958</c:v>
              </c:pt>
              <c:pt idx="62">
                <c:v>-0.99320371760481851</c:v>
              </c:pt>
              <c:pt idx="63">
                <c:v>-0.98281246556560442</c:v>
              </c:pt>
              <c:pt idx="64">
                <c:v>-0.97252626660814545</c:v>
              </c:pt>
              <c:pt idx="65">
                <c:v>-0.96234195096656805</c:v>
              </c:pt>
              <c:pt idx="66">
                <c:v>-0.95225648423055498</c:v>
              </c:pt>
              <c:pt idx="67">
                <c:v>-0.94226695954800044</c:v>
              </c:pt>
              <c:pt idx="68">
                <c:v>-0.93237059038343151</c:v>
              </c:pt>
              <c:pt idx="69">
                <c:v>-0.92256470378514466</c:v>
              </c:pt>
              <c:pt idx="70">
                <c:v>-0.91284673411848971</c:v>
              </c:pt>
              <c:pt idx="71">
                <c:v>-0.90321421722693418</c:v>
              </c:pt>
              <c:pt idx="72">
                <c:v>-0.89366478498618573</c:v>
              </c:pt>
              <c:pt idx="73">
                <c:v>-0.88419616021983582</c:v>
              </c:pt>
              <c:pt idx="74">
                <c:v>-0.8748061519479714</c:v>
              </c:pt>
              <c:pt idx="75">
                <c:v>-0.86549265094280159</c:v>
              </c:pt>
              <c:pt idx="76">
                <c:v>-0.85625362556762319</c:v>
              </c:pt>
              <c:pt idx="77">
                <c:v>-0.84708711787764812</c:v>
              </c:pt>
              <c:pt idx="78">
                <c:v>-0.8379912399630205</c:v>
              </c:pt>
              <c:pt idx="79">
                <c:v>-0.82896417051609372</c:v>
              </c:pt>
              <c:pt idx="80">
                <c:v>-0.82000415160657336</c:v>
              </c:pt>
              <c:pt idx="81">
                <c:v>-0.81110948564950069</c:v>
              </c:pt>
              <c:pt idx="82">
                <c:v>-0.80227853255231252</c:v>
              </c:pt>
              <c:pt idx="83">
                <c:v>-0.79350970702837276</c:v>
              </c:pt>
              <c:pt idx="84">
                <c:v>-0.78480147606534167</c:v>
              </c:pt>
              <c:pt idx="85">
                <c:v>-0.77615235653775705</c:v>
              </c:pt>
              <c:pt idx="86">
                <c:v>-0.7675609129539821</c:v>
              </c:pt>
              <c:pt idx="87">
                <c:v>-0.75902575532850625</c:v>
              </c:pt>
              <c:pt idx="88">
                <c:v>-0.75054553717123007</c:v>
              </c:pt>
              <c:pt idx="89">
                <c:v>-0.74211895358606816</c:v>
              </c:pt>
              <c:pt idx="90">
                <c:v>-0.73374473947173946</c:v>
              </c:pt>
              <c:pt idx="91">
                <c:v>-0.72542166781817019</c:v>
              </c:pt>
              <c:pt idx="92">
                <c:v>-0.71714854809243311</c:v>
              </c:pt>
              <c:pt idx="93">
                <c:v>-0.70892422470857397</c:v>
              </c:pt>
              <c:pt idx="94">
                <c:v>-0.70074757557610523</c:v>
              </c:pt>
              <c:pt idx="95">
                <c:v>-0.69261751072230904</c:v>
              </c:pt>
              <c:pt idx="96">
                <c:v>-0.68453297098384969</c:v>
              </c:pt>
              <c:pt idx="97">
                <c:v>-0.67649292676350903</c:v>
              </c:pt>
              <c:pt idx="98">
                <c:v>-0.66849637684814389</c:v>
              </c:pt>
              <c:pt idx="99">
                <c:v>-0.66054234728424888</c:v>
              </c:pt>
              <c:pt idx="100">
                <c:v>-0.65262989030773932</c:v>
              </c:pt>
              <c:pt idx="101">
                <c:v>-0.64475808332481765</c:v>
              </c:pt>
              <c:pt idx="102">
                <c:v>-0.63692602794096898</c:v>
              </c:pt>
              <c:pt idx="103">
                <c:v>-0.62913284903536348</c:v>
              </c:pt>
              <c:pt idx="104">
                <c:v>-0.62137769387809116</c:v>
              </c:pt>
              <c:pt idx="105">
                <c:v>-0.6136597312878399</c:v>
              </c:pt>
              <c:pt idx="106">
                <c:v>-0.60597815082777606</c:v>
              </c:pt>
              <c:pt idx="107">
                <c:v>-0.59833216203753037</c:v>
              </c:pt>
              <c:pt idx="108">
                <c:v>-0.59072099369933051</c:v>
              </c:pt>
              <c:pt idx="109">
                <c:v>-0.58314389313642911</c:v>
              </c:pt>
              <c:pt idx="110">
                <c:v>-0.57560012554211581</c:v>
              </c:pt>
              <c:pt idx="111">
                <c:v>-0.5680889733376796</c:v>
              </c:pt>
              <c:pt idx="112">
                <c:v>-0.56060973555781146</c:v>
              </c:pt>
              <c:pt idx="113">
                <c:v>-0.55316172726201218</c:v>
              </c:pt>
              <c:pt idx="114">
                <c:v>-0.54574427897066535</c:v>
              </c:pt>
              <c:pt idx="115">
                <c:v>-0.53835673612451274</c:v>
              </c:pt>
              <c:pt idx="116">
                <c:v>-0.53099845856633821</c:v>
              </c:pt>
              <c:pt idx="117">
                <c:v>-0.52366882004375115</c:v>
              </c:pt>
              <c:pt idx="118">
                <c:v>-0.51636720773200051</c:v>
              </c:pt>
              <c:pt idx="119">
                <c:v>-0.50909302177584015</c:v>
              </c:pt>
              <c:pt idx="120">
                <c:v>-0.50184567484949871</c:v>
              </c:pt>
              <c:pt idx="121">
                <c:v>-0.4946245917338683</c:v>
              </c:pt>
              <c:pt idx="122">
                <c:v>-0.48742920891008634</c:v>
              </c:pt>
              <c:pt idx="123">
                <c:v>-0.48025897416871172</c:v>
              </c:pt>
              <c:pt idx="124">
                <c:v>-0.4731133462337529</c:v>
              </c:pt>
              <c:pt idx="125">
                <c:v>-0.46599179440084726</c:v>
              </c:pt>
              <c:pt idx="126">
                <c:v>-0.45889379818891796</c:v>
              </c:pt>
              <c:pt idx="127">
                <c:v>-0.45181884700468256</c:v>
              </c:pt>
              <c:pt idx="128">
                <c:v>-0.44476643981941277</c:v>
              </c:pt>
              <c:pt idx="129">
                <c:v>-0.43773608485738136</c:v>
              </c:pt>
              <c:pt idx="130">
                <c:v>-0.43072729929545767</c:v>
              </c:pt>
              <c:pt idx="131">
                <c:v>-0.42373960897334451</c:v>
              </c:pt>
              <c:pt idx="132">
                <c:v>-0.41677254811397435</c:v>
              </c:pt>
              <c:pt idx="133">
                <c:v>-0.40982565905360407</c:v>
              </c:pt>
              <c:pt idx="134">
                <c:v>-0.40289849198117594</c:v>
              </c:pt>
              <c:pt idx="135">
                <c:v>-0.39599060468653191</c:v>
              </c:pt>
              <c:pt idx="136">
                <c:v>-0.38910156231708576</c:v>
              </c:pt>
              <c:pt idx="137">
                <c:v>-0.38223093714258394</c:v>
              </c:pt>
              <c:pt idx="138">
                <c:v>-0.37537830832759533</c:v>
              </c:pt>
              <c:pt idx="139">
                <c:v>-0.36854326171139734</c:v>
              </c:pt>
              <c:pt idx="140">
                <c:v>-0.36172538959493167</c:v>
              </c:pt>
              <c:pt idx="141">
                <c:v>-0.35492429053452634</c:v>
              </c:pt>
              <c:pt idx="142">
                <c:v>-0.34813956914209226</c:v>
              </c:pt>
              <c:pt idx="143">
                <c:v>-0.34137083589151324</c:v>
              </c:pt>
              <c:pt idx="144">
                <c:v>-0.33461770693096737</c:v>
              </c:pt>
              <c:pt idx="145">
                <c:v>-0.32787980390092475</c:v>
              </c:pt>
              <c:pt idx="146">
                <c:v>-0.32115675375757857</c:v>
              </c:pt>
              <c:pt idx="147">
                <c:v>-0.31444818860148283</c:v>
              </c:pt>
              <c:pt idx="148">
                <c:v>-0.30775374551117018</c:v>
              </c:pt>
              <c:pt idx="149">
                <c:v>-0.30107306638154518</c:v>
              </c:pt>
              <c:pt idx="150">
                <c:v>-0.29440579776684644</c:v>
              </c:pt>
              <c:pt idx="151">
                <c:v>-0.28775159072798684</c:v>
              </c:pt>
              <c:pt idx="152">
                <c:v>-0.28111010068408798</c:v>
              </c:pt>
              <c:pt idx="153">
                <c:v>-0.27448098726802928</c:v>
              </c:pt>
              <c:pt idx="154">
                <c:v>-0.26786391418584521</c:v>
              </c:pt>
              <c:pt idx="155">
                <c:v>-0.26125854907980633</c:v>
              </c:pt>
              <c:pt idx="156">
                <c:v>-0.25466456339502791</c:v>
              </c:pt>
              <c:pt idx="157">
                <c:v>-0.24808163224945928</c:v>
              </c:pt>
              <c:pt idx="158">
                <c:v>-0.24150943430710659</c:v>
              </c:pt>
              <c:pt idx="159">
                <c:v>-0.23494765165435449</c:v>
              </c:pt>
              <c:pt idx="160">
                <c:v>-0.22839596967925122</c:v>
              </c:pt>
              <c:pt idx="161">
                <c:v>-0.22185407695363235</c:v>
              </c:pt>
              <c:pt idx="162">
                <c:v>-0.21532166511795831</c:v>
              </c:pt>
              <c:pt idx="163">
                <c:v>-0.20879842876874785</c:v>
              </c:pt>
              <c:pt idx="164">
                <c:v>-0.20228406534849599</c:v>
              </c:pt>
              <c:pt idx="165">
                <c:v>-0.19577827503796263</c:v>
              </c:pt>
              <c:pt idx="166">
                <c:v>-0.18928076065073005</c:v>
              </c:pt>
              <c:pt idx="167">
                <c:v>-0.18279122752992422</c:v>
              </c:pt>
              <c:pt idx="168">
                <c:v>-0.17630938344700234</c:v>
              </c:pt>
              <c:pt idx="169">
                <c:v>-0.16983493850251216</c:v>
              </c:pt>
              <c:pt idx="170">
                <c:v>-0.1633676050287281</c:v>
              </c:pt>
              <c:pt idx="171">
                <c:v>-0.1569070974940783</c:v>
              </c:pt>
              <c:pt idx="172">
                <c:v>-0.15045313240927297</c:v>
              </c:pt>
              <c:pt idx="173">
                <c:v>-0.14400542823505125</c:v>
              </c:pt>
              <c:pt idx="174">
                <c:v>-0.13756370529146689</c:v>
              </c:pt>
              <c:pt idx="175">
                <c:v>-0.13112768566862937</c:v>
              </c:pt>
              <c:pt idx="176">
                <c:v>-0.12469709313882917</c:v>
              </c:pt>
              <c:pt idx="177">
                <c:v>-0.11827165306996626</c:v>
              </c:pt>
              <c:pt idx="178">
                <c:v>-0.11185109234021491</c:v>
              </c:pt>
              <c:pt idx="179">
                <c:v>-0.10543513925384884</c:v>
              </c:pt>
              <c:pt idx="180">
                <c:v>-9.9023523458159984E-2</c:v>
              </c:pt>
              <c:pt idx="181">
                <c:v>-9.2615975861403771E-2</c:v>
              </c:pt>
              <c:pt idx="182">
                <c:v>-8.6212228551701367E-2</c:v>
              </c:pt>
              <c:pt idx="183">
                <c:v>-7.9812014716838547E-2</c:v>
              </c:pt>
              <c:pt idx="184">
                <c:v>-7.3415068564893715E-2</c:v>
              </c:pt>
              <c:pt idx="185">
                <c:v>-6.7021125245634791E-2</c:v>
              </c:pt>
              <c:pt idx="186">
                <c:v>-6.0629920772624205E-2</c:v>
              </c:pt>
              <c:pt idx="187">
                <c:v>-5.4241191945969304E-2</c:v>
              </c:pt>
              <c:pt idx="188">
                <c:v>-4.7854676275662381E-2</c:v>
              </c:pt>
              <c:pt idx="189">
                <c:v>-4.1470111905448609E-2</c:v>
              </c:pt>
              <c:pt idx="190">
                <c:v>-3.5087237537165639E-2</c:v>
              </c:pt>
              <c:pt idx="191">
                <c:v>-2.8705792355499148E-2</c:v>
              </c:pt>
              <c:pt idx="192">
                <c:v>-2.2325515953094385E-2</c:v>
              </c:pt>
              <c:pt idx="193">
                <c:v>-1.5946148255972025E-2</c:v>
              </c:pt>
              <c:pt idx="194">
                <c:v>-9.5674294491892662E-3</c:v>
              </c:pt>
              <c:pt idx="195">
                <c:v>-3.1890999026924368E-3</c:v>
              </c:pt>
              <c:pt idx="196">
                <c:v>3.1890999026924368E-3</c:v>
              </c:pt>
              <c:pt idx="197">
                <c:v>9.5674294491891257E-3</c:v>
              </c:pt>
              <c:pt idx="198">
                <c:v>1.594614825597216E-2</c:v>
              </c:pt>
              <c:pt idx="199">
                <c:v>2.2325515953094385E-2</c:v>
              </c:pt>
              <c:pt idx="200">
                <c:v>2.870579235549901E-2</c:v>
              </c:pt>
              <c:pt idx="201">
                <c:v>3.5087237537165784E-2</c:v>
              </c:pt>
              <c:pt idx="202">
                <c:v>4.1470111905448609E-2</c:v>
              </c:pt>
              <c:pt idx="203">
                <c:v>4.7854676275662381E-2</c:v>
              </c:pt>
              <c:pt idx="204">
                <c:v>5.4241191945969443E-2</c:v>
              </c:pt>
              <c:pt idx="205">
                <c:v>6.0629920772624205E-2</c:v>
              </c:pt>
              <c:pt idx="206">
                <c:v>6.7021125245634791E-2</c:v>
              </c:pt>
              <c:pt idx="207">
                <c:v>7.341506856489359E-2</c:v>
              </c:pt>
              <c:pt idx="208">
                <c:v>7.9812014716838686E-2</c:v>
              </c:pt>
              <c:pt idx="209">
                <c:v>8.6212228551701367E-2</c:v>
              </c:pt>
              <c:pt idx="210">
                <c:v>9.2615975861403632E-2</c:v>
              </c:pt>
              <c:pt idx="211">
                <c:v>9.9023523458160123E-2</c:v>
              </c:pt>
              <c:pt idx="212">
                <c:v>0.10543513925384884</c:v>
              </c:pt>
              <c:pt idx="213">
                <c:v>0.11185109234021491</c:v>
              </c:pt>
              <c:pt idx="214">
                <c:v>0.11827165306996615</c:v>
              </c:pt>
              <c:pt idx="215">
                <c:v>0.12469709313882917</c:v>
              </c:pt>
              <c:pt idx="216">
                <c:v>0.13112768566862937</c:v>
              </c:pt>
              <c:pt idx="217">
                <c:v>0.13756370529146672</c:v>
              </c:pt>
              <c:pt idx="218">
                <c:v>0.14400542823505139</c:v>
              </c:pt>
              <c:pt idx="219">
                <c:v>0.15045313240927297</c:v>
              </c:pt>
              <c:pt idx="220">
                <c:v>0.1569070974940783</c:v>
              </c:pt>
              <c:pt idx="221">
                <c:v>0.16336760502872824</c:v>
              </c:pt>
              <c:pt idx="222">
                <c:v>0.16983493850251216</c:v>
              </c:pt>
              <c:pt idx="223">
                <c:v>0.17630938344700234</c:v>
              </c:pt>
              <c:pt idx="224">
                <c:v>0.18279122752992411</c:v>
              </c:pt>
              <c:pt idx="225">
                <c:v>0.18928076065073018</c:v>
              </c:pt>
              <c:pt idx="226">
                <c:v>0.19577827503796263</c:v>
              </c:pt>
              <c:pt idx="227">
                <c:v>0.20228406534849583</c:v>
              </c:pt>
              <c:pt idx="228">
                <c:v>0.20879842876874796</c:v>
              </c:pt>
              <c:pt idx="229">
                <c:v>0.21532166511795831</c:v>
              </c:pt>
              <c:pt idx="230">
                <c:v>0.22185407695363235</c:v>
              </c:pt>
              <c:pt idx="231">
                <c:v>0.22839596967925105</c:v>
              </c:pt>
              <c:pt idx="232">
                <c:v>0.23494765165435449</c:v>
              </c:pt>
              <c:pt idx="233">
                <c:v>0.24150943430710659</c:v>
              </c:pt>
              <c:pt idx="234">
                <c:v>0.24808163224945914</c:v>
              </c:pt>
              <c:pt idx="235">
                <c:v>0.25466456339502802</c:v>
              </c:pt>
              <c:pt idx="236">
                <c:v>0.26125854907980633</c:v>
              </c:pt>
              <c:pt idx="237">
                <c:v>0.26786391418584521</c:v>
              </c:pt>
              <c:pt idx="238">
                <c:v>0.27448098726802939</c:v>
              </c:pt>
              <c:pt idx="239">
                <c:v>0.28111010068408798</c:v>
              </c:pt>
              <c:pt idx="240">
                <c:v>0.28775159072798684</c:v>
              </c:pt>
              <c:pt idx="241">
                <c:v>0.29440579776684633</c:v>
              </c:pt>
              <c:pt idx="242">
                <c:v>0.3010730663815453</c:v>
              </c:pt>
              <c:pt idx="243">
                <c:v>0.30775374551117018</c:v>
              </c:pt>
              <c:pt idx="244">
                <c:v>0.31444818860148266</c:v>
              </c:pt>
              <c:pt idx="245">
                <c:v>0.32115675375757879</c:v>
              </c:pt>
              <c:pt idx="246">
                <c:v>0.32787980390092475</c:v>
              </c:pt>
              <c:pt idx="247">
                <c:v>0.33461770693096737</c:v>
              </c:pt>
              <c:pt idx="248">
                <c:v>0.34137083589151301</c:v>
              </c:pt>
              <c:pt idx="249">
                <c:v>0.34813956914209226</c:v>
              </c:pt>
              <c:pt idx="250">
                <c:v>0.35492429053452634</c:v>
              </c:pt>
              <c:pt idx="251">
                <c:v>0.3617253895949315</c:v>
              </c:pt>
              <c:pt idx="252">
                <c:v>0.36854326171139751</c:v>
              </c:pt>
              <c:pt idx="253">
                <c:v>0.37537830832759533</c:v>
              </c:pt>
              <c:pt idx="254">
                <c:v>0.38223093714258372</c:v>
              </c:pt>
              <c:pt idx="255">
                <c:v>0.38910156231708581</c:v>
              </c:pt>
              <c:pt idx="256">
                <c:v>0.39599060468653191</c:v>
              </c:pt>
              <c:pt idx="257">
                <c:v>0.40289849198117594</c:v>
              </c:pt>
              <c:pt idx="258">
                <c:v>0.40982565905360385</c:v>
              </c:pt>
              <c:pt idx="259">
                <c:v>0.41677254811397446</c:v>
              </c:pt>
              <c:pt idx="260">
                <c:v>0.42373960897334451</c:v>
              </c:pt>
              <c:pt idx="261">
                <c:v>0.4307272992954575</c:v>
              </c:pt>
              <c:pt idx="262">
                <c:v>0.43773608485738152</c:v>
              </c:pt>
              <c:pt idx="263">
                <c:v>0.44476643981941277</c:v>
              </c:pt>
              <c:pt idx="264">
                <c:v>0.45181884700468256</c:v>
              </c:pt>
              <c:pt idx="265">
                <c:v>0.45889379818891801</c:v>
              </c:pt>
              <c:pt idx="266">
                <c:v>0.46599179440084726</c:v>
              </c:pt>
              <c:pt idx="267">
                <c:v>0.4731133462337529</c:v>
              </c:pt>
              <c:pt idx="268">
                <c:v>0.48025897416871155</c:v>
              </c:pt>
              <c:pt idx="269">
                <c:v>0.48742920891008651</c:v>
              </c:pt>
              <c:pt idx="270">
                <c:v>0.4946245917338683</c:v>
              </c:pt>
              <c:pt idx="271">
                <c:v>0.50184567484949849</c:v>
              </c:pt>
              <c:pt idx="272">
                <c:v>0.50909302177584048</c:v>
              </c:pt>
              <c:pt idx="273">
                <c:v>0.51636720773200051</c:v>
              </c:pt>
              <c:pt idx="274">
                <c:v>0.52366882004375115</c:v>
              </c:pt>
              <c:pt idx="275">
                <c:v>0.53099845856633843</c:v>
              </c:pt>
              <c:pt idx="276">
                <c:v>0.53835673612451274</c:v>
              </c:pt>
              <c:pt idx="277">
                <c:v>0.54574427897066535</c:v>
              </c:pt>
              <c:pt idx="278">
                <c:v>0.55316172726201196</c:v>
              </c:pt>
              <c:pt idx="279">
                <c:v>0.56060973555781157</c:v>
              </c:pt>
              <c:pt idx="280">
                <c:v>0.5680889733376796</c:v>
              </c:pt>
              <c:pt idx="281">
                <c:v>0.57560012554211581</c:v>
              </c:pt>
              <c:pt idx="282">
                <c:v>0.58314389313642923</c:v>
              </c:pt>
              <c:pt idx="283">
                <c:v>0.59072099369933051</c:v>
              </c:pt>
              <c:pt idx="284">
                <c:v>0.59833216203753037</c:v>
              </c:pt>
              <c:pt idx="285">
                <c:v>0.60597815082777584</c:v>
              </c:pt>
              <c:pt idx="286">
                <c:v>0.61365973128784013</c:v>
              </c:pt>
              <c:pt idx="287">
                <c:v>0.62137769387809116</c:v>
              </c:pt>
              <c:pt idx="288">
                <c:v>0.62913284903536315</c:v>
              </c:pt>
              <c:pt idx="289">
                <c:v>0.63692602794096898</c:v>
              </c:pt>
              <c:pt idx="290">
                <c:v>0.64475808332481765</c:v>
              </c:pt>
              <c:pt idx="291">
                <c:v>0.65262989030773932</c:v>
              </c:pt>
              <c:pt idx="292">
                <c:v>0.66054234728424843</c:v>
              </c:pt>
              <c:pt idx="293">
                <c:v>0.66849637684814389</c:v>
              </c:pt>
              <c:pt idx="294">
                <c:v>0.67649292676350903</c:v>
              </c:pt>
              <c:pt idx="295">
                <c:v>0.68453297098384969</c:v>
              </c:pt>
              <c:pt idx="296">
                <c:v>0.69261751072230904</c:v>
              </c:pt>
              <c:pt idx="297">
                <c:v>0.70074757557610523</c:v>
              </c:pt>
              <c:pt idx="298">
                <c:v>0.70892422470857397</c:v>
              </c:pt>
              <c:pt idx="299">
                <c:v>0.71714854809243311</c:v>
              </c:pt>
              <c:pt idx="300">
                <c:v>0.72542166781817019</c:v>
              </c:pt>
              <c:pt idx="301">
                <c:v>0.73374473947173946</c:v>
              </c:pt>
              <c:pt idx="302">
                <c:v>0.74211895358606794</c:v>
              </c:pt>
              <c:pt idx="303">
                <c:v>0.75054553717123007</c:v>
              </c:pt>
              <c:pt idx="304">
                <c:v>0.75902575532850625</c:v>
              </c:pt>
              <c:pt idx="305">
                <c:v>0.7675609129539821</c:v>
              </c:pt>
              <c:pt idx="306">
                <c:v>0.77615235653775638</c:v>
              </c:pt>
              <c:pt idx="307">
                <c:v>0.78480147606534167</c:v>
              </c:pt>
              <c:pt idx="308">
                <c:v>0.79350970702837276</c:v>
              </c:pt>
              <c:pt idx="309">
                <c:v>0.80227853255231307</c:v>
              </c:pt>
              <c:pt idx="310">
                <c:v>0.81110948564950069</c:v>
              </c:pt>
              <c:pt idx="311">
                <c:v>0.82000415160657336</c:v>
              </c:pt>
              <c:pt idx="312">
                <c:v>0.82896417051609406</c:v>
              </c:pt>
              <c:pt idx="313">
                <c:v>0.8379912399630205</c:v>
              </c:pt>
              <c:pt idx="314">
                <c:v>0.84708711787764812</c:v>
              </c:pt>
              <c:pt idx="315">
                <c:v>0.85625362556762319</c:v>
              </c:pt>
              <c:pt idx="316">
                <c:v>0.86549265094280003</c:v>
              </c:pt>
              <c:pt idx="317">
                <c:v>0.8748061519479714</c:v>
              </c:pt>
              <c:pt idx="318">
                <c:v>0.88419616021983582</c:v>
              </c:pt>
              <c:pt idx="319">
                <c:v>0.89366478498618673</c:v>
              </c:pt>
              <c:pt idx="320">
                <c:v>0.90321421722693418</c:v>
              </c:pt>
              <c:pt idx="321">
                <c:v>0.91284673411848971</c:v>
              </c:pt>
              <c:pt idx="322">
                <c:v>0.92256470378514466</c:v>
              </c:pt>
              <c:pt idx="323">
                <c:v>0.93237059038343151</c:v>
              </c:pt>
              <c:pt idx="324">
                <c:v>0.94226695954800044</c:v>
              </c:pt>
              <c:pt idx="325">
                <c:v>0.95225648423055498</c:v>
              </c:pt>
              <c:pt idx="326">
                <c:v>0.96234195096656916</c:v>
              </c:pt>
              <c:pt idx="327">
                <c:v>0.97252626660814545</c:v>
              </c:pt>
              <c:pt idx="328">
                <c:v>0.98281246556560442</c:v>
              </c:pt>
              <c:pt idx="329">
                <c:v>0.9932037176048184</c:v>
              </c:pt>
              <c:pt idx="330">
                <c:v>1.0037033362525958</c:v>
              </c:pt>
              <c:pt idx="331">
                <c:v>1.014314787868297</c:v>
              </c:pt>
              <c:pt idx="332">
                <c:v>1.0250417014463677</c:v>
              </c:pt>
              <c:pt idx="333">
                <c:v>1.0358878792221125</c:v>
              </c:pt>
              <c:pt idx="334">
                <c:v>1.0468573081613126</c:v>
              </c:pt>
              <c:pt idx="335">
                <c:v>1.05795417242426</c:v>
              </c:pt>
              <c:pt idx="336">
                <c:v>1.0691828669054948</c:v>
              </c:pt>
              <c:pt idx="337">
                <c:v>1.080548011963302</c:v>
              </c:pt>
              <c:pt idx="338">
                <c:v>1.0920544694673433</c:v>
              </c:pt>
              <c:pt idx="339">
                <c:v>1.1037073603093344</c:v>
              </c:pt>
              <c:pt idx="340">
                <c:v>1.1155120835406949</c:v>
              </c:pt>
              <c:pt idx="341">
                <c:v>1.1274743373229819</c:v>
              </c:pt>
              <c:pt idx="342">
                <c:v>1.1396001419022772</c:v>
              </c:pt>
              <c:pt idx="343">
                <c:v>1.1518958648480584</c:v>
              </c:pt>
              <c:pt idx="344">
                <c:v>1.1643682488312117</c:v>
              </c:pt>
              <c:pt idx="345">
                <c:v>1.177024442255701</c:v>
              </c:pt>
              <c:pt idx="346">
                <c:v>1.1898720331049297</c:v>
              </c:pt>
              <c:pt idx="347">
                <c:v>1.2029190864185102</c:v>
              </c:pt>
              <c:pt idx="348">
                <c:v>1.2161741858794626</c:v>
              </c:pt>
              <c:pt idx="349">
                <c:v>1.2296464800678775</c:v>
              </c:pt>
              <c:pt idx="350">
                <c:v>1.2433457340271461</c:v>
              </c:pt>
              <c:pt idx="351">
                <c:v>1.2572823868961218</c:v>
              </c:pt>
              <c:pt idx="352">
                <c:v>1.2714676164886747</c:v>
              </c:pt>
              <c:pt idx="353">
                <c:v>1.2859134118557971</c:v>
              </c:pt>
              <c:pt idx="354">
                <c:v>1.300632655050644</c:v>
              </c:pt>
              <c:pt idx="355">
                <c:v>1.3156392135410349</c:v>
              </c:pt>
              <c:pt idx="356">
                <c:v>1.3309480449865996</c:v>
              </c:pt>
              <c:pt idx="357">
                <c:v>1.3465753164309759</c:v>
              </c:pt>
              <c:pt idx="358">
                <c:v>1.3625385403689099</c:v>
              </c:pt>
              <c:pt idx="359">
                <c:v>1.3788567306540662</c:v>
              </c:pt>
              <c:pt idx="360">
                <c:v>1.3955505818420535</c:v>
              </c:pt>
              <c:pt idx="361">
                <c:v>1.4126426763495761</c:v>
              </c:pt>
              <c:pt idx="362">
                <c:v>1.4301577248003308</c:v>
              </c:pt>
              <c:pt idx="363">
                <c:v>1.4481228461830145</c:v>
              </c:pt>
              <c:pt idx="364">
                <c:v>1.4665678960488713</c:v>
              </c:pt>
              <c:pt idx="365">
                <c:v>1.4855258530384321</c:v>
              </c:pt>
              <c:pt idx="366">
                <c:v>1.5050332767035022</c:v>
              </c:pt>
              <c:pt idx="367">
                <c:v>1.5251308530956935</c:v>
              </c:pt>
              <c:pt idx="368">
                <c:v>1.5458640492277236</c:v>
              </c:pt>
              <c:pt idx="369">
                <c:v>1.5672839037062563</c:v>
              </c:pt>
              <c:pt idx="370">
                <c:v>1.5894479892011399</c:v>
              </c:pt>
              <c:pt idx="371">
                <c:v>1.6124215938556741</c:v>
              </c:pt>
              <c:pt idx="372">
                <c:v>1.6362791845905071</c:v>
              </c:pt>
              <c:pt idx="373">
                <c:v>1.6611062375226426</c:v>
              </c:pt>
              <c:pt idx="374">
                <c:v>1.6870015525016089</c:v>
              </c:pt>
              <c:pt idx="375">
                <c:v>1.7140802148975649</c:v>
              </c:pt>
              <c:pt idx="376">
                <c:v>1.742477436009586</c:v>
              </c:pt>
              <c:pt idx="377">
                <c:v>1.77235360650087</c:v>
              </c:pt>
              <c:pt idx="378">
                <c:v>1.8039010565043292</c:v>
              </c:pt>
              <c:pt idx="379">
                <c:v>1.8373532685905463</c:v>
              </c:pt>
              <c:pt idx="380">
                <c:v>1.8729977022308684</c:v>
              </c:pt>
              <c:pt idx="381">
                <c:v>1.9111940847925653</c:v>
              </c:pt>
              <c:pt idx="382">
                <c:v>1.9524012459562781</c:v>
              </c:pt>
              <c:pt idx="383">
                <c:v>1.9972178140451926</c:v>
              </c:pt>
              <c:pt idx="384">
                <c:v>2.0464464274394065</c:v>
              </c:pt>
              <c:pt idx="385">
                <c:v>2.1012000426926183</c:v>
              </c:pt>
              <c:pt idx="386">
                <c:v>2.163088789880999</c:v>
              </c:pt>
              <c:pt idx="387">
                <c:v>2.2345745589093946</c:v>
              </c:pt>
              <c:pt idx="388">
                <c:v>2.319716214725525</c:v>
              </c:pt>
              <c:pt idx="389">
                <c:v>2.4259784794809525</c:v>
              </c:pt>
              <c:pt idx="390">
                <c:v>2.5697185440388228</c:v>
              </c:pt>
              <c:pt idx="391">
                <c:v>2.8013418057439008</c:v>
              </c:pt>
            </c:numLit>
          </c:yVal>
          <c:smooth val="0"/>
          <c:extLst>
            <c:ext xmlns:c16="http://schemas.microsoft.com/office/drawing/2014/chart" uri="{C3380CC4-5D6E-409C-BE32-E72D297353CC}">
              <c16:uniqueId val="{00000001-0985-4073-9AC7-AF9B692FCC3E}"/>
            </c:ext>
          </c:extLst>
        </c:ser>
        <c:dLbls>
          <c:showLegendKey val="0"/>
          <c:showVal val="0"/>
          <c:showCatName val="0"/>
          <c:showSerName val="0"/>
          <c:showPercent val="0"/>
          <c:showBubbleSize val="0"/>
        </c:dLbls>
        <c:axId val="1801022719"/>
        <c:axId val="1801015647"/>
      </c:scatterChart>
      <c:valAx>
        <c:axId val="1801022719"/>
        <c:scaling>
          <c:orientation val="minMax"/>
        </c:scaling>
        <c:delete val="0"/>
        <c:axPos val="b"/>
        <c:title>
          <c:tx>
            <c:rich>
              <a:bodyPr/>
              <a:lstStyle/>
              <a:p>
                <a:pPr>
                  <a:defRPr/>
                </a:pPr>
                <a:r>
                  <a:rPr lang="en-US"/>
                  <a:t>N</a:t>
                </a:r>
                <a:r>
                  <a:rPr lang="en-US" sz="900"/>
                  <a:t>ormality test (A-D*):  P &lt; 0.001</a:t>
                </a:r>
              </a:p>
            </c:rich>
          </c:tx>
          <c:overlay val="0"/>
        </c:title>
        <c:numFmt formatCode="General" sourceLinked="1"/>
        <c:majorTickMark val="out"/>
        <c:minorTickMark val="none"/>
        <c:tickLblPos val="low"/>
        <c:crossAx val="1801015647"/>
        <c:crosses val="autoZero"/>
        <c:crossBetween val="midCat"/>
        <c:majorUnit val="1"/>
      </c:valAx>
      <c:valAx>
        <c:axId val="1801015647"/>
        <c:scaling>
          <c:orientation val="minMax"/>
        </c:scaling>
        <c:delete val="0"/>
        <c:axPos val="l"/>
        <c:numFmt formatCode="General" sourceLinked="1"/>
        <c:majorTickMark val="out"/>
        <c:minorTickMark val="none"/>
        <c:tickLblPos val="nextTo"/>
        <c:crossAx val="1801022719"/>
        <c:crossesAt val="-4"/>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'Model 5'!$AA$2</c:f>
          <c:strCache>
            <c:ptCount val="1"/>
            <c:pt idx="0">
              <c:v>#ARVO!</c:v>
            </c:pt>
          </c:strCache>
        </c:strRef>
      </c:tx>
      <c:overlay val="0"/>
      <c:txPr>
        <a:bodyPr/>
        <a:lstStyle/>
        <a:p>
          <a:pPr>
            <a:defRPr sz="1000"/>
          </a:pPr>
          <a:endParaRPr lang="fi-FI"/>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'Model 5'!$CG$32:$CG$61</c:f>
                <c:numCache>
                  <c:formatCode>General</c:formatCode>
                  <c:ptCount val="30"/>
                  <c:pt idx="0">
                    <c:v>1.1679016903513493</c:v>
                  </c:pt>
                  <c:pt idx="1">
                    <c:v>1.1677905868846985</c:v>
                  </c:pt>
                  <c:pt idx="2">
                    <c:v>1.1690050609622142</c:v>
                  </c:pt>
                  <c:pt idx="3">
                    <c:v>1.1677388246681222</c:v>
                  </c:pt>
                  <c:pt idx="4">
                    <c:v>1.1678187292382616</c:v>
                  </c:pt>
                  <c:pt idx="5">
                    <c:v>1.1677151196652646</c:v>
                  </c:pt>
                  <c:pt idx="6">
                    <c:v>1.1676779148093712</c:v>
                  </c:pt>
                  <c:pt idx="7">
                    <c:v>1.1700151029408887</c:v>
                  </c:pt>
                  <c:pt idx="8">
                    <c:v>1.168795729716156</c:v>
                  </c:pt>
                  <c:pt idx="9">
                    <c:v>1.1691861897487494</c:v>
                  </c:pt>
                  <c:pt idx="10">
                    <c:v>1.1679537528380668</c:v>
                  </c:pt>
                  <c:pt idx="11">
                    <c:v>1.1683856626385145</c:v>
                  </c:pt>
                  <c:pt idx="12">
                    <c:v>1.1711252830762449</c:v>
                  </c:pt>
                  <c:pt idx="13">
                    <c:v>1.1684367729612903</c:v>
                  </c:pt>
                  <c:pt idx="14">
                    <c:v>1.1678352206108593</c:v>
                  </c:pt>
                  <c:pt idx="15">
                    <c:v>1.1691000814684167</c:v>
                  </c:pt>
                  <c:pt idx="16">
                    <c:v>1.1691000814684167</c:v>
                  </c:pt>
                  <c:pt idx="17">
                    <c:v>1.1688882174597817</c:v>
                  </c:pt>
                  <c:pt idx="18">
                    <c:v>1.1694738025107467</c:v>
                  </c:pt>
                  <c:pt idx="19">
                    <c:v>1.1680741193663065</c:v>
                  </c:pt>
                  <c:pt idx="20">
                    <c:v>1.1684535128746913</c:v>
                  </c:pt>
                  <c:pt idx="21">
                    <c:v>1.1705817106700103</c:v>
                  </c:pt>
                  <c:pt idx="22">
                    <c:v>1.1686121767921578</c:v>
                  </c:pt>
                  <c:pt idx="23">
                    <c:v>1.1685641752985081</c:v>
                  </c:pt>
                  <c:pt idx="24">
                    <c:v>1.1676928195118039</c:v>
                  </c:pt>
                  <c:pt idx="25">
                    <c:v>1.1675020219818195</c:v>
                  </c:pt>
                  <c:pt idx="26">
                    <c:v>1.1681702430347563</c:v>
                  </c:pt>
                  <c:pt idx="27">
                    <c:v>1.1690711843779091</c:v>
                  </c:pt>
                  <c:pt idx="28">
                    <c:v>1.167405744673107</c:v>
                  </c:pt>
                  <c:pt idx="29">
                    <c:v>1.1674377739626134</c:v>
                  </c:pt>
                </c:numCache>
              </c:numRef>
            </c:plus>
            <c:minus>
              <c:numRef>
                <c:f>'Model 5'!$CG$32:$CG$61</c:f>
                <c:numCache>
                  <c:formatCode>General</c:formatCode>
                  <c:ptCount val="30"/>
                  <c:pt idx="0">
                    <c:v>1.1679016903513493</c:v>
                  </c:pt>
                  <c:pt idx="1">
                    <c:v>1.1677905868846985</c:v>
                  </c:pt>
                  <c:pt idx="2">
                    <c:v>1.1690050609622142</c:v>
                  </c:pt>
                  <c:pt idx="3">
                    <c:v>1.1677388246681222</c:v>
                  </c:pt>
                  <c:pt idx="4">
                    <c:v>1.1678187292382616</c:v>
                  </c:pt>
                  <c:pt idx="5">
                    <c:v>1.1677151196652646</c:v>
                  </c:pt>
                  <c:pt idx="6">
                    <c:v>1.1676779148093712</c:v>
                  </c:pt>
                  <c:pt idx="7">
                    <c:v>1.1700151029408887</c:v>
                  </c:pt>
                  <c:pt idx="8">
                    <c:v>1.168795729716156</c:v>
                  </c:pt>
                  <c:pt idx="9">
                    <c:v>1.1691861897487494</c:v>
                  </c:pt>
                  <c:pt idx="10">
                    <c:v>1.1679537528380668</c:v>
                  </c:pt>
                  <c:pt idx="11">
                    <c:v>1.1683856626385145</c:v>
                  </c:pt>
                  <c:pt idx="12">
                    <c:v>1.1711252830762449</c:v>
                  </c:pt>
                  <c:pt idx="13">
                    <c:v>1.1684367729612903</c:v>
                  </c:pt>
                  <c:pt idx="14">
                    <c:v>1.1678352206108593</c:v>
                  </c:pt>
                  <c:pt idx="15">
                    <c:v>1.1691000814684167</c:v>
                  </c:pt>
                  <c:pt idx="16">
                    <c:v>1.1691000814684167</c:v>
                  </c:pt>
                  <c:pt idx="17">
                    <c:v>1.1688882174597817</c:v>
                  </c:pt>
                  <c:pt idx="18">
                    <c:v>1.1694738025107467</c:v>
                  </c:pt>
                  <c:pt idx="19">
                    <c:v>1.1680741193663065</c:v>
                  </c:pt>
                  <c:pt idx="20">
                    <c:v>1.1684535128746913</c:v>
                  </c:pt>
                  <c:pt idx="21">
                    <c:v>1.1705817106700103</c:v>
                  </c:pt>
                  <c:pt idx="22">
                    <c:v>1.1686121767921578</c:v>
                  </c:pt>
                  <c:pt idx="23">
                    <c:v>1.1685641752985081</c:v>
                  </c:pt>
                  <c:pt idx="24">
                    <c:v>1.1676928195118039</c:v>
                  </c:pt>
                  <c:pt idx="25">
                    <c:v>1.1675020219818195</c:v>
                  </c:pt>
                  <c:pt idx="26">
                    <c:v>1.1681702430347563</c:v>
                  </c:pt>
                  <c:pt idx="27">
                    <c:v>1.1690711843779091</c:v>
                  </c:pt>
                  <c:pt idx="28">
                    <c:v>1.167405744673107</c:v>
                  </c:pt>
                  <c:pt idx="29">
                    <c:v>1.1674377739626134</c:v>
                  </c:pt>
                </c:numCache>
              </c:numRef>
            </c:minus>
          </c:errBars>
          <c:cat>
            <c:numRef>
              <c:f>'Model 5'!$A$32:$A$61</c:f>
              <c:numCache>
                <c:formatCode>0</c:formatCode>
                <c:ptCount val="30"/>
                <c:pt idx="0">
                  <c:v>363</c:v>
                </c:pt>
                <c:pt idx="1">
                  <c:v>364</c:v>
                </c:pt>
                <c:pt idx="2">
                  <c:v>365</c:v>
                </c:pt>
                <c:pt idx="3">
                  <c:v>366</c:v>
                </c:pt>
                <c:pt idx="4">
                  <c:v>367</c:v>
                </c:pt>
                <c:pt idx="5">
                  <c:v>368</c:v>
                </c:pt>
                <c:pt idx="6">
                  <c:v>369</c:v>
                </c:pt>
                <c:pt idx="7">
                  <c:v>370</c:v>
                </c:pt>
                <c:pt idx="8">
                  <c:v>371</c:v>
                </c:pt>
                <c:pt idx="9">
                  <c:v>372</c:v>
                </c:pt>
                <c:pt idx="10">
                  <c:v>373</c:v>
                </c:pt>
                <c:pt idx="11">
                  <c:v>374</c:v>
                </c:pt>
                <c:pt idx="12">
                  <c:v>375</c:v>
                </c:pt>
                <c:pt idx="13">
                  <c:v>376</c:v>
                </c:pt>
                <c:pt idx="14">
                  <c:v>377</c:v>
                </c:pt>
                <c:pt idx="15">
                  <c:v>378</c:v>
                </c:pt>
                <c:pt idx="16">
                  <c:v>379</c:v>
                </c:pt>
                <c:pt idx="17">
                  <c:v>380</c:v>
                </c:pt>
                <c:pt idx="18">
                  <c:v>381</c:v>
                </c:pt>
                <c:pt idx="19">
                  <c:v>382</c:v>
                </c:pt>
                <c:pt idx="20">
                  <c:v>383</c:v>
                </c:pt>
                <c:pt idx="21">
                  <c:v>384</c:v>
                </c:pt>
                <c:pt idx="22">
                  <c:v>385</c:v>
                </c:pt>
                <c:pt idx="23">
                  <c:v>386</c:v>
                </c:pt>
                <c:pt idx="24">
                  <c:v>387</c:v>
                </c:pt>
                <c:pt idx="25">
                  <c:v>388</c:v>
                </c:pt>
                <c:pt idx="26">
                  <c:v>389</c:v>
                </c:pt>
                <c:pt idx="27">
                  <c:v>390</c:v>
                </c:pt>
                <c:pt idx="28">
                  <c:v>391</c:v>
                </c:pt>
                <c:pt idx="29">
                  <c:v>392</c:v>
                </c:pt>
              </c:numCache>
            </c:numRef>
          </c:cat>
          <c:val>
            <c:numRef>
              <c:f>'Model 5'!$B$32:$B$61</c:f>
              <c:numCache>
                <c:formatCode>0.000</c:formatCode>
                <c:ptCount val="30"/>
                <c:pt idx="0">
                  <c:v>3.3840951318755588</c:v>
                </c:pt>
                <c:pt idx="1">
                  <c:v>3.4284838922017498</c:v>
                </c:pt>
                <c:pt idx="2">
                  <c:v>3.1177625699184182</c:v>
                </c:pt>
                <c:pt idx="3">
                  <c:v>3.3231535023286716</c:v>
                </c:pt>
                <c:pt idx="4">
                  <c:v>3.2521096140116823</c:v>
                </c:pt>
                <c:pt idx="5">
                  <c:v>3.5642304173605597</c:v>
                </c:pt>
                <c:pt idx="6">
                  <c:v>3.744365702845557</c:v>
                </c:pt>
                <c:pt idx="7">
                  <c:v>2.4845994675652561</c:v>
                </c:pt>
                <c:pt idx="8">
                  <c:v>2.4958824894500511</c:v>
                </c:pt>
                <c:pt idx="9">
                  <c:v>2.4261287232231821</c:v>
                </c:pt>
                <c:pt idx="10">
                  <c:v>2.584550651127004</c:v>
                </c:pt>
                <c:pt idx="11">
                  <c:v>2.6379702660840296</c:v>
                </c:pt>
                <c:pt idx="12">
                  <c:v>2.8197237505854273</c:v>
                </c:pt>
                <c:pt idx="13">
                  <c:v>2.7775871575131967</c:v>
                </c:pt>
                <c:pt idx="14">
                  <c:v>2.7901603014881102</c:v>
                </c:pt>
                <c:pt idx="15">
                  <c:v>2.412156098182721</c:v>
                </c:pt>
                <c:pt idx="16">
                  <c:v>2.412156098182721</c:v>
                </c:pt>
                <c:pt idx="17">
                  <c:v>2.4502036070337416</c:v>
                </c:pt>
                <c:pt idx="18">
                  <c:v>3.9831904506234865</c:v>
                </c:pt>
                <c:pt idx="19">
                  <c:v>3.8811836321436326</c:v>
                </c:pt>
                <c:pt idx="20">
                  <c:v>3.3892556202360362</c:v>
                </c:pt>
                <c:pt idx="21">
                  <c:v>3.8589456653003245</c:v>
                </c:pt>
                <c:pt idx="22">
                  <c:v>3.5212411380999145</c:v>
                </c:pt>
                <c:pt idx="23">
                  <c:v>3.0555308182814107</c:v>
                </c:pt>
                <c:pt idx="24">
                  <c:v>3.8369042307928707</c:v>
                </c:pt>
                <c:pt idx="25">
                  <c:v>3.6034586893262697</c:v>
                </c:pt>
                <c:pt idx="26">
                  <c:v>2.5069467933839915</c:v>
                </c:pt>
                <c:pt idx="27">
                  <c:v>2.9604120461538619</c:v>
                </c:pt>
                <c:pt idx="28">
                  <c:v>3.3407777756886352</c:v>
                </c:pt>
                <c:pt idx="29">
                  <c:v>3.484155674412734</c:v>
                </c:pt>
              </c:numCache>
            </c:numRef>
          </c:val>
          <c:smooth val="0"/>
          <c:extLst>
            <c:ext xmlns:c16="http://schemas.microsoft.com/office/drawing/2014/chart" uri="{C3380CC4-5D6E-409C-BE32-E72D297353CC}">
              <c16:uniqueId val="{00000000-8DBD-42D2-97A3-123D24424B3B}"/>
            </c:ext>
          </c:extLst>
        </c:ser>
        <c:ser>
          <c:idx val="1"/>
          <c:order val="1"/>
          <c:tx>
            <c:strRef>
              <c:f>'Model 5'!$H$31</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cat>
            <c:numRef>
              <c:f>'Model 5'!$A$32:$A$61</c:f>
              <c:numCache>
                <c:formatCode>0</c:formatCode>
                <c:ptCount val="30"/>
                <c:pt idx="0">
                  <c:v>363</c:v>
                </c:pt>
                <c:pt idx="1">
                  <c:v>364</c:v>
                </c:pt>
                <c:pt idx="2">
                  <c:v>365</c:v>
                </c:pt>
                <c:pt idx="3">
                  <c:v>366</c:v>
                </c:pt>
                <c:pt idx="4">
                  <c:v>367</c:v>
                </c:pt>
                <c:pt idx="5">
                  <c:v>368</c:v>
                </c:pt>
                <c:pt idx="6">
                  <c:v>369</c:v>
                </c:pt>
                <c:pt idx="7">
                  <c:v>370</c:v>
                </c:pt>
                <c:pt idx="8">
                  <c:v>371</c:v>
                </c:pt>
                <c:pt idx="9">
                  <c:v>372</c:v>
                </c:pt>
                <c:pt idx="10">
                  <c:v>373</c:v>
                </c:pt>
                <c:pt idx="11">
                  <c:v>374</c:v>
                </c:pt>
                <c:pt idx="12">
                  <c:v>375</c:v>
                </c:pt>
                <c:pt idx="13">
                  <c:v>376</c:v>
                </c:pt>
                <c:pt idx="14">
                  <c:v>377</c:v>
                </c:pt>
                <c:pt idx="15">
                  <c:v>378</c:v>
                </c:pt>
                <c:pt idx="16">
                  <c:v>379</c:v>
                </c:pt>
                <c:pt idx="17">
                  <c:v>380</c:v>
                </c:pt>
                <c:pt idx="18">
                  <c:v>381</c:v>
                </c:pt>
                <c:pt idx="19">
                  <c:v>382</c:v>
                </c:pt>
                <c:pt idx="20">
                  <c:v>383</c:v>
                </c:pt>
                <c:pt idx="21">
                  <c:v>384</c:v>
                </c:pt>
                <c:pt idx="22">
                  <c:v>385</c:v>
                </c:pt>
                <c:pt idx="23">
                  <c:v>386</c:v>
                </c:pt>
                <c:pt idx="24">
                  <c:v>387</c:v>
                </c:pt>
                <c:pt idx="25">
                  <c:v>388</c:v>
                </c:pt>
                <c:pt idx="26">
                  <c:v>389</c:v>
                </c:pt>
                <c:pt idx="27">
                  <c:v>390</c:v>
                </c:pt>
                <c:pt idx="28">
                  <c:v>391</c:v>
                </c:pt>
                <c:pt idx="29">
                  <c:v>392</c:v>
                </c:pt>
              </c:numCache>
            </c:numRef>
          </c:cat>
          <c:val>
            <c:numRef>
              <c:f>'Model 5'!$H$32:$H$61</c:f>
              <c:numCache>
                <c:formatCode>0.000</c:formatCode>
                <c:ptCount val="30"/>
                <c:pt idx="0">
                  <c:v>3.5209743647977794</c:v>
                </c:pt>
                <c:pt idx="1">
                  <c:v>3.5644118911436342</c:v>
                </c:pt>
                <c:pt idx="2">
                  <c:v>3.2637570856890683</c:v>
                </c:pt>
                <c:pt idx="3">
                  <c:v>3.4586360795005113</c:v>
                </c:pt>
                <c:pt idx="4">
                  <c:v>3.3882791790381761</c:v>
                </c:pt>
                <c:pt idx="5">
                  <c:v>3.6995085263608711</c:v>
                </c:pt>
                <c:pt idx="6">
                  <c:v>3.8793222840611365</c:v>
                </c:pt>
                <c:pt idx="7">
                  <c:v>2.6384724905082484</c:v>
                </c:pt>
                <c:pt idx="8">
                  <c:v>2.6401912690948035</c:v>
                </c:pt>
                <c:pt idx="9">
                  <c:v>2.5735665486922086</c:v>
                </c:pt>
                <c:pt idx="10">
                  <c:v>2.7218733908621253</c:v>
                </c:pt>
                <c:pt idx="11">
                  <c:v>2.7789192736686061</c:v>
                </c:pt>
                <c:pt idx="12">
                  <c:v>2.9818224697051399</c:v>
                </c:pt>
                <c:pt idx="13">
                  <c:v>2.9189592144694094</c:v>
                </c:pt>
                <c:pt idx="14">
                  <c:v>2.9264712276057576</c:v>
                </c:pt>
                <c:pt idx="15">
                  <c:v>2.5589095191625906</c:v>
                </c:pt>
                <c:pt idx="16">
                  <c:v>2.5589095191625906</c:v>
                </c:pt>
                <c:pt idx="17">
                  <c:v>2.5952595651883166</c:v>
                </c:pt>
                <c:pt idx="18">
                  <c:v>4.1328919564234665</c:v>
                </c:pt>
                <c:pt idx="19">
                  <c:v>4.0195263746826209</c:v>
                </c:pt>
                <c:pt idx="20">
                  <c:v>3.5307659655435177</c:v>
                </c:pt>
                <c:pt idx="21">
                  <c:v>4.0170693745755752</c:v>
                </c:pt>
                <c:pt idx="22">
                  <c:v>3.6640556535622504</c:v>
                </c:pt>
                <c:pt idx="23">
                  <c:v>3.1979520170929612</c:v>
                </c:pt>
                <c:pt idx="24">
                  <c:v>3.9719897104687494</c:v>
                </c:pt>
                <c:pt idx="25">
                  <c:v>3.7368848389802003</c:v>
                </c:pt>
                <c:pt idx="26">
                  <c:v>2.6460988066346718</c:v>
                </c:pt>
                <c:pt idx="27">
                  <c:v>3.1069350826450695</c:v>
                </c:pt>
                <c:pt idx="28">
                  <c:v>3.4733588406097149</c:v>
                </c:pt>
                <c:pt idx="29">
                  <c:v>3.6170184688836415</c:v>
                </c:pt>
              </c:numCache>
            </c:numRef>
          </c:val>
          <c:smooth val="0"/>
          <c:extLst>
            <c:ext xmlns:c16="http://schemas.microsoft.com/office/drawing/2014/chart" uri="{C3380CC4-5D6E-409C-BE32-E72D297353CC}">
              <c16:uniqueId val="{00000001-8DBD-42D2-97A3-123D24424B3B}"/>
            </c:ext>
          </c:extLst>
        </c:ser>
        <c:ser>
          <c:idx val="2"/>
          <c:order val="2"/>
          <c:tx>
            <c:strRef>
              <c:f>'Model 5'!$G$31</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cat>
            <c:numRef>
              <c:f>'Model 5'!$A$32:$A$61</c:f>
              <c:numCache>
                <c:formatCode>0</c:formatCode>
                <c:ptCount val="30"/>
                <c:pt idx="0">
                  <c:v>363</c:v>
                </c:pt>
                <c:pt idx="1">
                  <c:v>364</c:v>
                </c:pt>
                <c:pt idx="2">
                  <c:v>365</c:v>
                </c:pt>
                <c:pt idx="3">
                  <c:v>366</c:v>
                </c:pt>
                <c:pt idx="4">
                  <c:v>367</c:v>
                </c:pt>
                <c:pt idx="5">
                  <c:v>368</c:v>
                </c:pt>
                <c:pt idx="6">
                  <c:v>369</c:v>
                </c:pt>
                <c:pt idx="7">
                  <c:v>370</c:v>
                </c:pt>
                <c:pt idx="8">
                  <c:v>371</c:v>
                </c:pt>
                <c:pt idx="9">
                  <c:v>372</c:v>
                </c:pt>
                <c:pt idx="10">
                  <c:v>373</c:v>
                </c:pt>
                <c:pt idx="11">
                  <c:v>374</c:v>
                </c:pt>
                <c:pt idx="12">
                  <c:v>375</c:v>
                </c:pt>
                <c:pt idx="13">
                  <c:v>376</c:v>
                </c:pt>
                <c:pt idx="14">
                  <c:v>377</c:v>
                </c:pt>
                <c:pt idx="15">
                  <c:v>378</c:v>
                </c:pt>
                <c:pt idx="16">
                  <c:v>379</c:v>
                </c:pt>
                <c:pt idx="17">
                  <c:v>380</c:v>
                </c:pt>
                <c:pt idx="18">
                  <c:v>381</c:v>
                </c:pt>
                <c:pt idx="19">
                  <c:v>382</c:v>
                </c:pt>
                <c:pt idx="20">
                  <c:v>383</c:v>
                </c:pt>
                <c:pt idx="21">
                  <c:v>384</c:v>
                </c:pt>
                <c:pt idx="22">
                  <c:v>385</c:v>
                </c:pt>
                <c:pt idx="23">
                  <c:v>386</c:v>
                </c:pt>
                <c:pt idx="24">
                  <c:v>387</c:v>
                </c:pt>
                <c:pt idx="25">
                  <c:v>388</c:v>
                </c:pt>
                <c:pt idx="26">
                  <c:v>389</c:v>
                </c:pt>
                <c:pt idx="27">
                  <c:v>390</c:v>
                </c:pt>
                <c:pt idx="28">
                  <c:v>391</c:v>
                </c:pt>
                <c:pt idx="29">
                  <c:v>392</c:v>
                </c:pt>
              </c:numCache>
            </c:numRef>
          </c:cat>
          <c:val>
            <c:numRef>
              <c:f>'Model 5'!$G$32:$G$61</c:f>
              <c:numCache>
                <c:formatCode>0.000</c:formatCode>
                <c:ptCount val="30"/>
                <c:pt idx="0">
                  <c:v>3.2472158989533382</c:v>
                </c:pt>
                <c:pt idx="1">
                  <c:v>3.2925558932598653</c:v>
                </c:pt>
                <c:pt idx="2">
                  <c:v>2.971768054147768</c:v>
                </c:pt>
                <c:pt idx="3">
                  <c:v>3.1876709251568318</c:v>
                </c:pt>
                <c:pt idx="4">
                  <c:v>3.1159400489851885</c:v>
                </c:pt>
                <c:pt idx="5">
                  <c:v>3.4289523083602482</c:v>
                </c:pt>
                <c:pt idx="6">
                  <c:v>3.6094091216299775</c:v>
                </c:pt>
                <c:pt idx="7">
                  <c:v>2.3307264446222637</c:v>
                </c:pt>
                <c:pt idx="8">
                  <c:v>2.3515737098052987</c:v>
                </c:pt>
                <c:pt idx="9">
                  <c:v>2.2786908977541556</c:v>
                </c:pt>
                <c:pt idx="10">
                  <c:v>2.4472279113918827</c:v>
                </c:pt>
                <c:pt idx="11">
                  <c:v>2.4970212584994531</c:v>
                </c:pt>
                <c:pt idx="12">
                  <c:v>2.6576250314657148</c:v>
                </c:pt>
                <c:pt idx="13">
                  <c:v>2.636215100556984</c:v>
                </c:pt>
                <c:pt idx="14">
                  <c:v>2.6538493753704628</c:v>
                </c:pt>
                <c:pt idx="15">
                  <c:v>2.2654026772028515</c:v>
                </c:pt>
                <c:pt idx="16">
                  <c:v>2.2654026772028515</c:v>
                </c:pt>
                <c:pt idx="17">
                  <c:v>2.3051476488791667</c:v>
                </c:pt>
                <c:pt idx="18">
                  <c:v>3.833488944823507</c:v>
                </c:pt>
                <c:pt idx="19">
                  <c:v>3.7428408896046443</c:v>
                </c:pt>
                <c:pt idx="20">
                  <c:v>3.2477452749285547</c:v>
                </c:pt>
                <c:pt idx="21">
                  <c:v>3.7008219560250737</c:v>
                </c:pt>
                <c:pt idx="22">
                  <c:v>3.3784266226375785</c:v>
                </c:pt>
                <c:pt idx="23">
                  <c:v>2.9131096194698602</c:v>
                </c:pt>
                <c:pt idx="24">
                  <c:v>3.701818751116992</c:v>
                </c:pt>
                <c:pt idx="25">
                  <c:v>3.470032539672339</c:v>
                </c:pt>
                <c:pt idx="26">
                  <c:v>2.3677947801333112</c:v>
                </c:pt>
                <c:pt idx="27">
                  <c:v>2.8138890096626543</c:v>
                </c:pt>
                <c:pt idx="28">
                  <c:v>3.2081967107675555</c:v>
                </c:pt>
                <c:pt idx="29">
                  <c:v>3.3512928799418265</c:v>
                </c:pt>
              </c:numCache>
            </c:numRef>
          </c:val>
          <c:smooth val="0"/>
          <c:extLst>
            <c:ext xmlns:c16="http://schemas.microsoft.com/office/drawing/2014/chart" uri="{C3380CC4-5D6E-409C-BE32-E72D297353CC}">
              <c16:uniqueId val="{00000002-8DBD-42D2-97A3-123D24424B3B}"/>
            </c:ext>
          </c:extLst>
        </c:ser>
        <c:dLbls>
          <c:showLegendKey val="0"/>
          <c:showVal val="0"/>
          <c:showCatName val="0"/>
          <c:showSerName val="0"/>
          <c:showPercent val="0"/>
          <c:showBubbleSize val="0"/>
        </c:dLbls>
        <c:marker val="1"/>
        <c:smooth val="0"/>
        <c:axId val="599044799"/>
        <c:axId val="599039807"/>
      </c:lineChart>
      <c:catAx>
        <c:axId val="599044799"/>
        <c:scaling>
          <c:orientation val="minMax"/>
        </c:scaling>
        <c:delete val="0"/>
        <c:axPos val="b"/>
        <c:numFmt formatCode="0" sourceLinked="1"/>
        <c:majorTickMark val="out"/>
        <c:minorTickMark val="none"/>
        <c:tickLblPos val="nextTo"/>
        <c:crossAx val="599039807"/>
        <c:crossesAt val="1"/>
        <c:auto val="1"/>
        <c:lblAlgn val="ctr"/>
        <c:lblOffset val="100"/>
        <c:noMultiLvlLbl val="0"/>
      </c:catAx>
      <c:valAx>
        <c:axId val="599039807"/>
        <c:scaling>
          <c:orientation val="minMax"/>
          <c:min val="1"/>
        </c:scaling>
        <c:delete val="0"/>
        <c:axPos val="l"/>
        <c:majorGridlines>
          <c:spPr>
            <a:ln w="3175">
              <a:solidFill>
                <a:srgbClr val="C0C0C0"/>
              </a:solidFill>
              <a:prstDash val="solid"/>
            </a:ln>
          </c:spPr>
        </c:majorGridlines>
        <c:numFmt formatCode="General" sourceLinked="0"/>
        <c:majorTickMark val="out"/>
        <c:minorTickMark val="none"/>
        <c:tickLblPos val="nextTo"/>
        <c:crossAx val="599044799"/>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fi-FI"/>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'Model 5'!$AA$3</c:f>
          <c:strCache>
            <c:ptCount val="1"/>
            <c:pt idx="0">
              <c:v>#ARVO!</c:v>
            </c:pt>
          </c:strCache>
        </c:strRef>
      </c:tx>
      <c:overlay val="0"/>
      <c:txPr>
        <a:bodyPr/>
        <a:lstStyle/>
        <a:p>
          <a:pPr>
            <a:defRPr sz="1000">
              <a:latin typeface="Calibri"/>
              <a:ea typeface="Calibri"/>
              <a:cs typeface="Calibri"/>
            </a:defRPr>
          </a:pPr>
          <a:endParaRPr lang="fi-FI"/>
        </a:p>
      </c:txPr>
    </c:title>
    <c:autoTitleDeleted val="0"/>
    <c:plotArea>
      <c:layout/>
      <c:scatterChart>
        <c:scatterStyle val="lineMarker"/>
        <c:varyColors val="0"/>
        <c:ser>
          <c:idx val="0"/>
          <c:order val="0"/>
          <c:tx>
            <c:v>Actual</c:v>
          </c:tx>
          <c:spPr>
            <a:ln w="25400">
              <a:noFill/>
            </a:ln>
          </c:spPr>
          <c:marker>
            <c:symbol val="diamond"/>
            <c:size val="4"/>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36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numLit>
          </c:xVal>
          <c:yVal>
            <c:numLit>
              <c:formatCode>General</c:formatCode>
              <c:ptCount val="362"/>
              <c:pt idx="0">
                <c:v>5.5555555555555554</c:v>
              </c:pt>
              <c:pt idx="1">
                <c:v>6.666666666666667</c:v>
              </c:pt>
              <c:pt idx="2">
                <c:v>5.5555555555555554</c:v>
              </c:pt>
              <c:pt idx="3">
                <c:v>6.25</c:v>
              </c:pt>
              <c:pt idx="4">
                <c:v>5.882352941176471</c:v>
              </c:pt>
              <c:pt idx="5">
                <c:v>6.666666666666667</c:v>
              </c:pt>
              <c:pt idx="6">
                <c:v>7.1428571428571432</c:v>
              </c:pt>
              <c:pt idx="7">
                <c:v>7.1428571428571432</c:v>
              </c:pt>
              <c:pt idx="8">
                <c:v>7.1428571428571432</c:v>
              </c:pt>
              <c:pt idx="9">
                <c:v>6.666666666666667</c:v>
              </c:pt>
              <c:pt idx="10">
                <c:v>6.666666666666667</c:v>
              </c:pt>
              <c:pt idx="11">
                <c:v>7.1428571428571432</c:v>
              </c:pt>
              <c:pt idx="12">
                <c:v>6.666666666666667</c:v>
              </c:pt>
              <c:pt idx="13">
                <c:v>7.1428571428571432</c:v>
              </c:pt>
              <c:pt idx="14">
                <c:v>4.166666666666667</c:v>
              </c:pt>
              <c:pt idx="15">
                <c:v>4.5454545454545459</c:v>
              </c:pt>
              <c:pt idx="16">
                <c:v>5.5555555555555554</c:v>
              </c:pt>
              <c:pt idx="17">
                <c:v>4.7619047619047619</c:v>
              </c:pt>
              <c:pt idx="18">
                <c:v>3.7037037037037037</c:v>
              </c:pt>
              <c:pt idx="19">
                <c:v>3.8461538461538463</c:v>
              </c:pt>
              <c:pt idx="20">
                <c:v>4</c:v>
              </c:pt>
              <c:pt idx="21">
                <c:v>4.166666666666667</c:v>
              </c:pt>
              <c:pt idx="22">
                <c:v>4</c:v>
              </c:pt>
              <c:pt idx="23">
                <c:v>3.8461538461538463</c:v>
              </c:pt>
              <c:pt idx="24">
                <c:v>4.7619047619047619</c:v>
              </c:pt>
              <c:pt idx="25">
                <c:v>10</c:v>
              </c:pt>
              <c:pt idx="26">
                <c:v>10</c:v>
              </c:pt>
              <c:pt idx="27">
                <c:v>9.0909090909090917</c:v>
              </c:pt>
              <c:pt idx="28">
                <c:v>11.111111111111111</c:v>
              </c:pt>
              <c:pt idx="29">
                <c:v>3.7037037037037037</c:v>
              </c:pt>
              <c:pt idx="30">
                <c:v>3.5714285714285716</c:v>
              </c:pt>
              <c:pt idx="31">
                <c:v>4</c:v>
              </c:pt>
              <c:pt idx="32">
                <c:v>5.2631578947368425</c:v>
              </c:pt>
              <c:pt idx="33">
                <c:v>6.25</c:v>
              </c:pt>
              <c:pt idx="34">
                <c:v>5.882352941176471</c:v>
              </c:pt>
              <c:pt idx="35">
                <c:v>5.2631578947368425</c:v>
              </c:pt>
              <c:pt idx="36">
                <c:v>5.5555555555555554</c:v>
              </c:pt>
              <c:pt idx="37">
                <c:v>7.1428571428571432</c:v>
              </c:pt>
              <c:pt idx="38">
                <c:v>7.1428571428571432</c:v>
              </c:pt>
              <c:pt idx="39">
                <c:v>7.1428571428571432</c:v>
              </c:pt>
              <c:pt idx="40">
                <c:v>7.1428571428571432</c:v>
              </c:pt>
              <c:pt idx="41">
                <c:v>8.3333333333333339</c:v>
              </c:pt>
              <c:pt idx="42">
                <c:v>7.6923076923076925</c:v>
              </c:pt>
              <c:pt idx="43">
                <c:v>7.6923076923076925</c:v>
              </c:pt>
              <c:pt idx="44">
                <c:v>5.5555555555555554</c:v>
              </c:pt>
              <c:pt idx="45">
                <c:v>4.5454545454545459</c:v>
              </c:pt>
              <c:pt idx="46">
                <c:v>5.2631578947368425</c:v>
              </c:pt>
              <c:pt idx="47">
                <c:v>5.5555555555555554</c:v>
              </c:pt>
              <c:pt idx="48">
                <c:v>4.3478260869565215</c:v>
              </c:pt>
              <c:pt idx="49">
                <c:v>3.5714285714285716</c:v>
              </c:pt>
              <c:pt idx="50">
                <c:v>3.3333333333333335</c:v>
              </c:pt>
              <c:pt idx="51">
                <c:v>3.3333333333333335</c:v>
              </c:pt>
              <c:pt idx="52">
                <c:v>3.225806451612903</c:v>
              </c:pt>
              <c:pt idx="53">
                <c:v>2.8571428571428572</c:v>
              </c:pt>
              <c:pt idx="54">
                <c:v>3.7037037037037037</c:v>
              </c:pt>
              <c:pt idx="55">
                <c:v>3.8461538461538463</c:v>
              </c:pt>
              <c:pt idx="56">
                <c:v>4.166666666666667</c:v>
              </c:pt>
              <c:pt idx="57">
                <c:v>4</c:v>
              </c:pt>
              <c:pt idx="58">
                <c:v>4.3478260869565215</c:v>
              </c:pt>
              <c:pt idx="59">
                <c:v>5</c:v>
              </c:pt>
              <c:pt idx="60">
                <c:v>4.7619047619047619</c:v>
              </c:pt>
              <c:pt idx="61">
                <c:v>7.6923076923076925</c:v>
              </c:pt>
              <c:pt idx="62">
                <c:v>7.1428571428571432</c:v>
              </c:pt>
              <c:pt idx="63">
                <c:v>6.666666666666667</c:v>
              </c:pt>
              <c:pt idx="64">
                <c:v>7.1428571428571432</c:v>
              </c:pt>
              <c:pt idx="65">
                <c:v>5.882352941176471</c:v>
              </c:pt>
              <c:pt idx="66">
                <c:v>9.0909090909090917</c:v>
              </c:pt>
              <c:pt idx="67">
                <c:v>7.6923076923076925</c:v>
              </c:pt>
              <c:pt idx="68">
                <c:v>8.3333333333333339</c:v>
              </c:pt>
              <c:pt idx="69">
                <c:v>7.6923076923076925</c:v>
              </c:pt>
              <c:pt idx="70">
                <c:v>5.2631578947368425</c:v>
              </c:pt>
              <c:pt idx="71">
                <c:v>6.666666666666667</c:v>
              </c:pt>
              <c:pt idx="72">
                <c:v>7.6923076923076925</c:v>
              </c:pt>
              <c:pt idx="73">
                <c:v>7.6923076923076925</c:v>
              </c:pt>
              <c:pt idx="74">
                <c:v>7.1428571428571432</c:v>
              </c:pt>
              <c:pt idx="75">
                <c:v>5.5555555555555554</c:v>
              </c:pt>
              <c:pt idx="76">
                <c:v>4.5454545454545459</c:v>
              </c:pt>
              <c:pt idx="77">
                <c:v>4.7619047619047619</c:v>
              </c:pt>
              <c:pt idx="78">
                <c:v>3.8461538461538463</c:v>
              </c:pt>
              <c:pt idx="79">
                <c:v>4.5454545454545459</c:v>
              </c:pt>
              <c:pt idx="80">
                <c:v>3.5714285714285716</c:v>
              </c:pt>
              <c:pt idx="81">
                <c:v>4.3478260869565215</c:v>
              </c:pt>
              <c:pt idx="82">
                <c:v>3.5714285714285716</c:v>
              </c:pt>
              <c:pt idx="83">
                <c:v>3.7037037037037037</c:v>
              </c:pt>
              <c:pt idx="84">
                <c:v>7.6923076923076925</c:v>
              </c:pt>
              <c:pt idx="85">
                <c:v>7.1428571428571432</c:v>
              </c:pt>
              <c:pt idx="86">
                <c:v>7.6923076923076925</c:v>
              </c:pt>
              <c:pt idx="87">
                <c:v>7.1428571428571432</c:v>
              </c:pt>
              <c:pt idx="88">
                <c:v>6.666666666666667</c:v>
              </c:pt>
              <c:pt idx="89">
                <c:v>8.3333333333333339</c:v>
              </c:pt>
              <c:pt idx="90">
                <c:v>7.6923076923076925</c:v>
              </c:pt>
              <c:pt idx="91">
                <c:v>7.6923076923076925</c:v>
              </c:pt>
              <c:pt idx="92">
                <c:v>7.1428571428571432</c:v>
              </c:pt>
              <c:pt idx="93">
                <c:v>7.6923076923076925</c:v>
              </c:pt>
              <c:pt idx="94">
                <c:v>8.3333333333333339</c:v>
              </c:pt>
              <c:pt idx="95">
                <c:v>7.6923076923076925</c:v>
              </c:pt>
              <c:pt idx="96">
                <c:v>5.5555555555555554</c:v>
              </c:pt>
              <c:pt idx="97">
                <c:v>6.25</c:v>
              </c:pt>
              <c:pt idx="98">
                <c:v>5.5555555555555554</c:v>
              </c:pt>
              <c:pt idx="99">
                <c:v>5.5555555555555554</c:v>
              </c:pt>
              <c:pt idx="100">
                <c:v>4.3478260869565215</c:v>
              </c:pt>
              <c:pt idx="101">
                <c:v>3.8461538461538463</c:v>
              </c:pt>
              <c:pt idx="102">
                <c:v>9.0909090909090917</c:v>
              </c:pt>
              <c:pt idx="103">
                <c:v>8.3333333333333339</c:v>
              </c:pt>
              <c:pt idx="104">
                <c:v>7.6923076923076925</c:v>
              </c:pt>
              <c:pt idx="105">
                <c:v>8.3333333333333339</c:v>
              </c:pt>
              <c:pt idx="106">
                <c:v>5.5555555555555554</c:v>
              </c:pt>
              <c:pt idx="107">
                <c:v>5</c:v>
              </c:pt>
              <c:pt idx="108">
                <c:v>4.7619047619047619</c:v>
              </c:pt>
              <c:pt idx="109">
                <c:v>4.5454545454545459</c:v>
              </c:pt>
              <c:pt idx="110">
                <c:v>5.5555555555555554</c:v>
              </c:pt>
              <c:pt idx="111">
                <c:v>5.2631578947368425</c:v>
              </c:pt>
              <c:pt idx="112">
                <c:v>4.7619047619047619</c:v>
              </c:pt>
              <c:pt idx="113">
                <c:v>3.8461538461538463</c:v>
              </c:pt>
              <c:pt idx="114">
                <c:v>6.666666666666667</c:v>
              </c:pt>
              <c:pt idx="115">
                <c:v>6.25</c:v>
              </c:pt>
              <c:pt idx="116">
                <c:v>3.4482758620689653</c:v>
              </c:pt>
              <c:pt idx="117">
                <c:v>4.166666666666667</c:v>
              </c:pt>
              <c:pt idx="118">
                <c:v>5</c:v>
              </c:pt>
              <c:pt idx="119">
                <c:v>5.2631578947368425</c:v>
              </c:pt>
              <c:pt idx="120">
                <c:v>6.666666666666667</c:v>
              </c:pt>
              <c:pt idx="121">
                <c:v>4.166666666666667</c:v>
              </c:pt>
              <c:pt idx="122">
                <c:v>5</c:v>
              </c:pt>
              <c:pt idx="123">
                <c:v>9.0909090909090917</c:v>
              </c:pt>
              <c:pt idx="124">
                <c:v>5</c:v>
              </c:pt>
              <c:pt idx="125">
                <c:v>5.2631578947368425</c:v>
              </c:pt>
              <c:pt idx="126">
                <c:v>6.666666666666667</c:v>
              </c:pt>
              <c:pt idx="127">
                <c:v>3.225806451612903</c:v>
              </c:pt>
              <c:pt idx="128">
                <c:v>3.8461538461538463</c:v>
              </c:pt>
              <c:pt idx="129">
                <c:v>3.125</c:v>
              </c:pt>
              <c:pt idx="130">
                <c:v>4</c:v>
              </c:pt>
              <c:pt idx="131">
                <c:v>6.25</c:v>
              </c:pt>
              <c:pt idx="132">
                <c:v>6.25</c:v>
              </c:pt>
              <c:pt idx="133">
                <c:v>5.5555555555555554</c:v>
              </c:pt>
              <c:pt idx="134">
                <c:v>6.25</c:v>
              </c:pt>
              <c:pt idx="135">
                <c:v>7.6923076923076925</c:v>
              </c:pt>
              <c:pt idx="136">
                <c:v>7.1428571428571432</c:v>
              </c:pt>
              <c:pt idx="137">
                <c:v>7.1428571428571432</c:v>
              </c:pt>
              <c:pt idx="138">
                <c:v>7.1428571428571432</c:v>
              </c:pt>
              <c:pt idx="139">
                <c:v>3.4482758620689653</c:v>
              </c:pt>
              <c:pt idx="140">
                <c:v>3.8461538461538463</c:v>
              </c:pt>
              <c:pt idx="141">
                <c:v>3.8461538461538463</c:v>
              </c:pt>
              <c:pt idx="142">
                <c:v>3.225806451612903</c:v>
              </c:pt>
              <c:pt idx="143">
                <c:v>3.125</c:v>
              </c:pt>
              <c:pt idx="144">
                <c:v>3.5714285714285716</c:v>
              </c:pt>
              <c:pt idx="145">
                <c:v>4.166666666666667</c:v>
              </c:pt>
              <c:pt idx="146">
                <c:v>3.8461538461538463</c:v>
              </c:pt>
              <c:pt idx="147">
                <c:v>4.166666666666667</c:v>
              </c:pt>
              <c:pt idx="148">
                <c:v>3.8461538461538463</c:v>
              </c:pt>
              <c:pt idx="149">
                <c:v>3.225806451612903</c:v>
              </c:pt>
              <c:pt idx="150">
                <c:v>5.2631578947368425</c:v>
              </c:pt>
              <c:pt idx="151">
                <c:v>5.5555555555555554</c:v>
              </c:pt>
              <c:pt idx="152">
                <c:v>6.666666666666667</c:v>
              </c:pt>
              <c:pt idx="153">
                <c:v>6.666666666666667</c:v>
              </c:pt>
              <c:pt idx="154">
                <c:v>6.25</c:v>
              </c:pt>
              <c:pt idx="155">
                <c:v>6.666666666666667</c:v>
              </c:pt>
              <c:pt idx="156">
                <c:v>6.25</c:v>
              </c:pt>
              <c:pt idx="157">
                <c:v>7.1428571428571432</c:v>
              </c:pt>
              <c:pt idx="158">
                <c:v>5.882352941176471</c:v>
              </c:pt>
              <c:pt idx="159">
                <c:v>6.25</c:v>
              </c:pt>
              <c:pt idx="160">
                <c:v>6.666666666666667</c:v>
              </c:pt>
              <c:pt idx="161">
                <c:v>5.5555555555555554</c:v>
              </c:pt>
              <c:pt idx="162">
                <c:v>4.7619047619047619</c:v>
              </c:pt>
              <c:pt idx="163">
                <c:v>5</c:v>
              </c:pt>
              <c:pt idx="164">
                <c:v>7.6923076923076925</c:v>
              </c:pt>
              <c:pt idx="165">
                <c:v>3.4482758620689653</c:v>
              </c:pt>
              <c:pt idx="166">
                <c:v>4.3478260869565215</c:v>
              </c:pt>
              <c:pt idx="167">
                <c:v>5</c:v>
              </c:pt>
              <c:pt idx="168">
                <c:v>4.3478260869565215</c:v>
              </c:pt>
              <c:pt idx="169">
                <c:v>4.166666666666667</c:v>
              </c:pt>
              <c:pt idx="170">
                <c:v>4</c:v>
              </c:pt>
              <c:pt idx="171">
                <c:v>4.166666666666667</c:v>
              </c:pt>
              <c:pt idx="172">
                <c:v>5.5555555555555554</c:v>
              </c:pt>
              <c:pt idx="173">
                <c:v>3.4482758620689653</c:v>
              </c:pt>
              <c:pt idx="174">
                <c:v>5.2631578947368425</c:v>
              </c:pt>
              <c:pt idx="175">
                <c:v>4.3478260869565215</c:v>
              </c:pt>
              <c:pt idx="176">
                <c:v>4.3478260869565215</c:v>
              </c:pt>
              <c:pt idx="177">
                <c:v>4.5454545454545459</c:v>
              </c:pt>
              <c:pt idx="178">
                <c:v>4</c:v>
              </c:pt>
              <c:pt idx="179">
                <c:v>3.0303030303030303</c:v>
              </c:pt>
              <c:pt idx="180">
                <c:v>3.5714285714285716</c:v>
              </c:pt>
              <c:pt idx="181">
                <c:v>4</c:v>
              </c:pt>
              <c:pt idx="182">
                <c:v>4</c:v>
              </c:pt>
              <c:pt idx="183">
                <c:v>3.8461538461538463</c:v>
              </c:pt>
              <c:pt idx="184">
                <c:v>3.7037037037037037</c:v>
              </c:pt>
              <c:pt idx="185">
                <c:v>5.7142857142857144</c:v>
              </c:pt>
              <c:pt idx="186">
                <c:v>6.25</c:v>
              </c:pt>
              <c:pt idx="187">
                <c:v>6.4516129032258061</c:v>
              </c:pt>
              <c:pt idx="188">
                <c:v>6.8965517241379306</c:v>
              </c:pt>
              <c:pt idx="189">
                <c:v>4.5454545454545459</c:v>
              </c:pt>
              <c:pt idx="190">
                <c:v>4.5454545454545459</c:v>
              </c:pt>
              <c:pt idx="191">
                <c:v>4.166666666666667</c:v>
              </c:pt>
              <c:pt idx="192">
                <c:v>4.4444444444444446</c:v>
              </c:pt>
              <c:pt idx="193">
                <c:v>3.4482758620689653</c:v>
              </c:pt>
              <c:pt idx="194">
                <c:v>4.0816326530612246</c:v>
              </c:pt>
              <c:pt idx="195">
                <c:v>3.4482758620689653</c:v>
              </c:pt>
              <c:pt idx="196">
                <c:v>3.0303030303030303</c:v>
              </c:pt>
              <c:pt idx="197">
                <c:v>5</c:v>
              </c:pt>
              <c:pt idx="198">
                <c:v>5.5555555555555554</c:v>
              </c:pt>
              <c:pt idx="199">
                <c:v>5.4054054054054053</c:v>
              </c:pt>
              <c:pt idx="200">
                <c:v>5.7142857142857144</c:v>
              </c:pt>
              <c:pt idx="201">
                <c:v>3.3898305084745761</c:v>
              </c:pt>
              <c:pt idx="202">
                <c:v>3.125</c:v>
              </c:pt>
              <c:pt idx="203">
                <c:v>3.5714285714285716</c:v>
              </c:pt>
              <c:pt idx="204">
                <c:v>3.7735849056603774</c:v>
              </c:pt>
              <c:pt idx="205">
                <c:v>5</c:v>
              </c:pt>
              <c:pt idx="206">
                <c:v>7.6923076923076925</c:v>
              </c:pt>
              <c:pt idx="207">
                <c:v>5.2631578947368425</c:v>
              </c:pt>
              <c:pt idx="208">
                <c:v>5.2631578947368425</c:v>
              </c:pt>
              <c:pt idx="209">
                <c:v>6.0606060606060606</c:v>
              </c:pt>
              <c:pt idx="210">
                <c:v>6.0606060606060606</c:v>
              </c:pt>
              <c:pt idx="211">
                <c:v>7.6923076923076925</c:v>
              </c:pt>
              <c:pt idx="212">
                <c:v>7.6923076923076925</c:v>
              </c:pt>
              <c:pt idx="213">
                <c:v>7.6923076923076925</c:v>
              </c:pt>
              <c:pt idx="214">
                <c:v>3.1746031746031744</c:v>
              </c:pt>
              <c:pt idx="215">
                <c:v>3.3333333333333335</c:v>
              </c:pt>
              <c:pt idx="216">
                <c:v>2.7777777777777777</c:v>
              </c:pt>
              <c:pt idx="217">
                <c:v>3.9215686274509802</c:v>
              </c:pt>
              <c:pt idx="218">
                <c:v>2.9850746268656718</c:v>
              </c:pt>
              <c:pt idx="219">
                <c:v>5.7142857142857144</c:v>
              </c:pt>
              <c:pt idx="220">
                <c:v>5.882352941176471</c:v>
              </c:pt>
              <c:pt idx="221">
                <c:v>6.4516129032258061</c:v>
              </c:pt>
              <c:pt idx="222">
                <c:v>6.666666666666667</c:v>
              </c:pt>
              <c:pt idx="223">
                <c:v>5.7142857142857144</c:v>
              </c:pt>
              <c:pt idx="224">
                <c:v>4.8780487804878048</c:v>
              </c:pt>
              <c:pt idx="225">
                <c:v>5.2631578947368425</c:v>
              </c:pt>
              <c:pt idx="226">
                <c:v>5.4054054054054053</c:v>
              </c:pt>
              <c:pt idx="227">
                <c:v>6.25</c:v>
              </c:pt>
              <c:pt idx="228">
                <c:v>6.4516129032258061</c:v>
              </c:pt>
              <c:pt idx="229">
                <c:v>6.4516129032258061</c:v>
              </c:pt>
              <c:pt idx="230">
                <c:v>6.25</c:v>
              </c:pt>
              <c:pt idx="231">
                <c:v>3.4482758620689653</c:v>
              </c:pt>
              <c:pt idx="232">
                <c:v>4.0816326530612246</c:v>
              </c:pt>
              <c:pt idx="233">
                <c:v>3.8461538461538463</c:v>
              </c:pt>
              <c:pt idx="234">
                <c:v>3.9215686274509802</c:v>
              </c:pt>
              <c:pt idx="235">
                <c:v>3.278688524590164</c:v>
              </c:pt>
              <c:pt idx="236">
                <c:v>2.9850746268656718</c:v>
              </c:pt>
              <c:pt idx="237">
                <c:v>3.3333333333333335</c:v>
              </c:pt>
              <c:pt idx="238">
                <c:v>3.278688524590164</c:v>
              </c:pt>
              <c:pt idx="239">
                <c:v>4.5454545454545459</c:v>
              </c:pt>
              <c:pt idx="240">
                <c:v>4.6511627906976747</c:v>
              </c:pt>
              <c:pt idx="241">
                <c:v>4.6511627906976747</c:v>
              </c:pt>
              <c:pt idx="242">
                <c:v>2.3201856148491879</c:v>
              </c:pt>
              <c:pt idx="243">
                <c:v>2.7700831024930745</c:v>
              </c:pt>
              <c:pt idx="244">
                <c:v>3.0487804878048781</c:v>
              </c:pt>
              <c:pt idx="245">
                <c:v>2.5380710659898478</c:v>
              </c:pt>
              <c:pt idx="246">
                <c:v>2.7700831024930745</c:v>
              </c:pt>
              <c:pt idx="247">
                <c:v>5.025125628140704</c:v>
              </c:pt>
              <c:pt idx="248">
                <c:v>5.1546391752577323</c:v>
              </c:pt>
              <c:pt idx="249">
                <c:v>4.9504950495049505</c:v>
              </c:pt>
              <c:pt idx="250">
                <c:v>5.2083333333333339</c:v>
              </c:pt>
              <c:pt idx="251">
                <c:v>4.8780487804878048</c:v>
              </c:pt>
              <c:pt idx="252">
                <c:v>4.9504950495049505</c:v>
              </c:pt>
              <c:pt idx="253">
                <c:v>3.9840637450199199</c:v>
              </c:pt>
              <c:pt idx="254">
                <c:v>4.8780487804878048</c:v>
              </c:pt>
              <c:pt idx="255">
                <c:v>5.1546391752577323</c:v>
              </c:pt>
              <c:pt idx="256">
                <c:v>4.8543689320388346</c:v>
              </c:pt>
              <c:pt idx="257">
                <c:v>4.8076923076923075</c:v>
              </c:pt>
              <c:pt idx="258">
                <c:v>5.376344086021505</c:v>
              </c:pt>
              <c:pt idx="259">
                <c:v>5.5248618784530379</c:v>
              </c:pt>
              <c:pt idx="260">
                <c:v>5.2083333333333339</c:v>
              </c:pt>
              <c:pt idx="261">
                <c:v>5.6497175141242941</c:v>
              </c:pt>
              <c:pt idx="262">
                <c:v>5.5248618784530379</c:v>
              </c:pt>
              <c:pt idx="263">
                <c:v>5.7142857142857144</c:v>
              </c:pt>
              <c:pt idx="264">
                <c:v>3.3333333333333335</c:v>
              </c:pt>
              <c:pt idx="265">
                <c:v>3.6363636363636362</c:v>
              </c:pt>
              <c:pt idx="266">
                <c:v>3.6764705882352944</c:v>
              </c:pt>
              <c:pt idx="267">
                <c:v>3.2362459546925568</c:v>
              </c:pt>
              <c:pt idx="268">
                <c:v>4.7393364928909953</c:v>
              </c:pt>
              <c:pt idx="269">
                <c:v>4.3103448275862073</c:v>
              </c:pt>
              <c:pt idx="270">
                <c:v>4.2016806722689077</c:v>
              </c:pt>
              <c:pt idx="271">
                <c:v>4.1841004184100417</c:v>
              </c:pt>
              <c:pt idx="272">
                <c:v>4.9261083743842367</c:v>
              </c:pt>
              <c:pt idx="273">
                <c:v>5.882352941176471</c:v>
              </c:pt>
              <c:pt idx="274">
                <c:v>4.6296296296296298</c:v>
              </c:pt>
              <c:pt idx="275">
                <c:v>6.1728395061728394</c:v>
              </c:pt>
              <c:pt idx="276">
                <c:v>3.1746031746031744</c:v>
              </c:pt>
              <c:pt idx="277">
                <c:v>3.3898305084745761</c:v>
              </c:pt>
              <c:pt idx="278">
                <c:v>4.6511627906976747</c:v>
              </c:pt>
              <c:pt idx="279">
                <c:v>5.0505050505050502</c:v>
              </c:pt>
              <c:pt idx="280">
                <c:v>4.4843049327354256</c:v>
              </c:pt>
              <c:pt idx="281">
                <c:v>4.9504950495049505</c:v>
              </c:pt>
              <c:pt idx="282">
                <c:v>4.8543689320388346</c:v>
              </c:pt>
              <c:pt idx="283">
                <c:v>5.882352941176471</c:v>
              </c:pt>
              <c:pt idx="284">
                <c:v>5.6818181818181817</c:v>
              </c:pt>
              <c:pt idx="285">
                <c:v>6.0606060606060606</c:v>
              </c:pt>
              <c:pt idx="286">
                <c:v>5.4945054945054945</c:v>
              </c:pt>
              <c:pt idx="287">
                <c:v>5.9171597633136104</c:v>
              </c:pt>
              <c:pt idx="288">
                <c:v>6.4516129032258061</c:v>
              </c:pt>
              <c:pt idx="289">
                <c:v>5.2083333333333339</c:v>
              </c:pt>
              <c:pt idx="290">
                <c:v>5.4054054054054053</c:v>
              </c:pt>
              <c:pt idx="291">
                <c:v>3.134796238244514</c:v>
              </c:pt>
              <c:pt idx="292">
                <c:v>2.9325513196480939</c:v>
              </c:pt>
              <c:pt idx="293">
                <c:v>2.8011204481792715</c:v>
              </c:pt>
              <c:pt idx="294">
                <c:v>3.6496350364963503</c:v>
              </c:pt>
              <c:pt idx="295">
                <c:v>3.9370078740157481</c:v>
              </c:pt>
              <c:pt idx="296">
                <c:v>4.3478260869565215</c:v>
              </c:pt>
              <c:pt idx="297">
                <c:v>3.6764705882352944</c:v>
              </c:pt>
              <c:pt idx="298">
                <c:v>4.1841004184100417</c:v>
              </c:pt>
              <c:pt idx="299">
                <c:v>2.9239766081871341</c:v>
              </c:pt>
              <c:pt idx="300">
                <c:v>2.8985507246376812</c:v>
              </c:pt>
              <c:pt idx="301">
                <c:v>3.1446540880503142</c:v>
              </c:pt>
              <c:pt idx="302">
                <c:v>2.6809651474530831</c:v>
              </c:pt>
              <c:pt idx="303">
                <c:v>3.5211267605633805</c:v>
              </c:pt>
              <c:pt idx="304">
                <c:v>3.4722222222222223</c:v>
              </c:pt>
              <c:pt idx="305">
                <c:v>3.7313432835820897</c:v>
              </c:pt>
              <c:pt idx="306">
                <c:v>2.9850746268656718</c:v>
              </c:pt>
              <c:pt idx="307">
                <c:v>2.4096385542168677</c:v>
              </c:pt>
              <c:pt idx="308">
                <c:v>2.6246719160104988</c:v>
              </c:pt>
              <c:pt idx="309">
                <c:v>3.1152647975077881</c:v>
              </c:pt>
              <c:pt idx="310">
                <c:v>2.6881720430107525</c:v>
              </c:pt>
              <c:pt idx="311">
                <c:v>3.5714285714285716</c:v>
              </c:pt>
              <c:pt idx="312">
                <c:v>3.7878787878787881</c:v>
              </c:pt>
              <c:pt idx="313">
                <c:v>4.1152263374485596</c:v>
              </c:pt>
              <c:pt idx="314">
                <c:v>5.2356020942408374</c:v>
              </c:pt>
              <c:pt idx="315">
                <c:v>2.915451895043732</c:v>
              </c:pt>
              <c:pt idx="316">
                <c:v>3.3557046979865772</c:v>
              </c:pt>
              <c:pt idx="317">
                <c:v>3.1948881789137378</c:v>
              </c:pt>
              <c:pt idx="318">
                <c:v>2.7027027027027026</c:v>
              </c:pt>
              <c:pt idx="319">
                <c:v>3.1055900621118009</c:v>
              </c:pt>
              <c:pt idx="320">
                <c:v>2.1459227467811157</c:v>
              </c:pt>
              <c:pt idx="321">
                <c:v>3.5842293906810037</c:v>
              </c:pt>
              <c:pt idx="322">
                <c:v>2.4509803921568629</c:v>
              </c:pt>
              <c:pt idx="323">
                <c:v>2.2573363431151243</c:v>
              </c:pt>
              <c:pt idx="324">
                <c:v>2.3041474654377883</c:v>
              </c:pt>
              <c:pt idx="325">
                <c:v>2.7472527472527473</c:v>
              </c:pt>
              <c:pt idx="326">
                <c:v>3.3333333333333335</c:v>
              </c:pt>
              <c:pt idx="327">
                <c:v>2.2421524663677128</c:v>
              </c:pt>
              <c:pt idx="328">
                <c:v>2.9585798816568052</c:v>
              </c:pt>
              <c:pt idx="329">
                <c:v>3.3557046979865772</c:v>
              </c:pt>
              <c:pt idx="330">
                <c:v>3.0581039755351678</c:v>
              </c:pt>
              <c:pt idx="331">
                <c:v>4.2194092827004219</c:v>
              </c:pt>
              <c:pt idx="332">
                <c:v>2.8571428571428572</c:v>
              </c:pt>
              <c:pt idx="333">
                <c:v>3.0864197530864197</c:v>
              </c:pt>
              <c:pt idx="334">
                <c:v>3.6764705882352944</c:v>
              </c:pt>
              <c:pt idx="335">
                <c:v>3.7593984962406015</c:v>
              </c:pt>
              <c:pt idx="336">
                <c:v>3.8759689922480618</c:v>
              </c:pt>
              <c:pt idx="337">
                <c:v>4.2553191489361701</c:v>
              </c:pt>
              <c:pt idx="338">
                <c:v>3.3333333333333335</c:v>
              </c:pt>
              <c:pt idx="339">
                <c:v>2.5575447570332481</c:v>
              </c:pt>
              <c:pt idx="340">
                <c:v>2.5641025641025643</c:v>
              </c:pt>
              <c:pt idx="341">
                <c:v>2.8490028490028489</c:v>
              </c:pt>
              <c:pt idx="342">
                <c:v>3.0959752321981426</c:v>
              </c:pt>
              <c:pt idx="343">
                <c:v>2.7027027027027026</c:v>
              </c:pt>
              <c:pt idx="344">
                <c:v>2.6525198938992038</c:v>
              </c:pt>
              <c:pt idx="345">
                <c:v>2.9325513196480939</c:v>
              </c:pt>
              <c:pt idx="346">
                <c:v>2.8818443804034581</c:v>
              </c:pt>
              <c:pt idx="347">
                <c:v>2.9069767441860468</c:v>
              </c:pt>
              <c:pt idx="348">
                <c:v>3.3444816053511706</c:v>
              </c:pt>
              <c:pt idx="349">
                <c:v>3.0303030303030303</c:v>
              </c:pt>
              <c:pt idx="350">
                <c:v>2.9673590504451037</c:v>
              </c:pt>
              <c:pt idx="351">
                <c:v>3.0864197530864197</c:v>
              </c:pt>
              <c:pt idx="352">
                <c:v>3.0395136778115504</c:v>
              </c:pt>
              <c:pt idx="353">
                <c:v>3.1645569620253164</c:v>
              </c:pt>
              <c:pt idx="354">
                <c:v>3.5587188612099641</c:v>
              </c:pt>
              <c:pt idx="355">
                <c:v>3.2573289902280131</c:v>
              </c:pt>
              <c:pt idx="356">
                <c:v>3.9370078740157481</c:v>
              </c:pt>
              <c:pt idx="357">
                <c:v>4.1322314049586781</c:v>
              </c:pt>
              <c:pt idx="358">
                <c:v>4.4642857142857144</c:v>
              </c:pt>
              <c:pt idx="359">
                <c:v>3.7593984962406015</c:v>
              </c:pt>
              <c:pt idx="360">
                <c:v>4.9504950495049505</c:v>
              </c:pt>
              <c:pt idx="361">
                <c:v>5.6818181818181817</c:v>
              </c:pt>
            </c:numLit>
          </c:yVal>
          <c:smooth val="0"/>
          <c:extLst>
            <c:ext xmlns:c16="http://schemas.microsoft.com/office/drawing/2014/chart" uri="{C3380CC4-5D6E-409C-BE32-E72D297353CC}">
              <c16:uniqueId val="{00000000-2A2B-4A4C-86C9-EA6D8D69C168}"/>
            </c:ext>
          </c:extLst>
        </c:ser>
        <c:ser>
          <c:idx val="1"/>
          <c:order val="1"/>
          <c:tx>
            <c:v>Predicted</c:v>
          </c:tx>
          <c:spPr>
            <a:ln w="25400">
              <a:noFill/>
            </a:ln>
          </c:spPr>
          <c:marker>
            <c:symbol val="circle"/>
            <c:size val="4"/>
            <c:spPr>
              <a:noFill/>
              <a:ln w="9525">
                <a:solidFill>
                  <a:srgbClr val="FF0000"/>
                </a:solidFill>
                <a:prstDash val="solid"/>
              </a:ln>
            </c:spPr>
          </c:marker>
          <c:xVal>
            <c:numLit>
              <c:formatCode>General</c:formatCode>
              <c:ptCount val="36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numLit>
          </c:xVal>
          <c:yVal>
            <c:numLit>
              <c:formatCode>General</c:formatCode>
              <c:ptCount val="362"/>
              <c:pt idx="0">
                <c:v>6.4251681380317516</c:v>
              </c:pt>
              <c:pt idx="1">
                <c:v>6.9319655185783047</c:v>
              </c:pt>
              <c:pt idx="2">
                <c:v>6.4915545892752258</c:v>
              </c:pt>
              <c:pt idx="3">
                <c:v>6.4877498383901235</c:v>
              </c:pt>
              <c:pt idx="4">
                <c:v>6.4317281074577739</c:v>
              </c:pt>
              <c:pt idx="5">
                <c:v>8.0056270374148877</c:v>
              </c:pt>
              <c:pt idx="6">
                <c:v>8.1900045096866947</c:v>
              </c:pt>
              <c:pt idx="7">
                <c:v>8.0985811294688208</c:v>
              </c:pt>
              <c:pt idx="8">
                <c:v>8.3182071484605551</c:v>
              </c:pt>
              <c:pt idx="9">
                <c:v>7.3218651540308777</c:v>
              </c:pt>
              <c:pt idx="10">
                <c:v>6.8052498480503321</c:v>
              </c:pt>
              <c:pt idx="11">
                <c:v>6.7872756259690021</c:v>
              </c:pt>
              <c:pt idx="12">
                <c:v>6.9037359351612775</c:v>
              </c:pt>
              <c:pt idx="13">
                <c:v>6.6200200034100263</c:v>
              </c:pt>
              <c:pt idx="14">
                <c:v>4.7224107292681321</c:v>
              </c:pt>
              <c:pt idx="15">
                <c:v>5.3070741152788079</c:v>
              </c:pt>
              <c:pt idx="16">
                <c:v>5.2475100950023803</c:v>
              </c:pt>
              <c:pt idx="17">
                <c:v>4.91877080704755</c:v>
              </c:pt>
              <c:pt idx="18">
                <c:v>4.362074542912878</c:v>
              </c:pt>
              <c:pt idx="19">
                <c:v>3.6674230161356949</c:v>
              </c:pt>
              <c:pt idx="20">
                <c:v>5.0418348292560182</c:v>
              </c:pt>
              <c:pt idx="21">
                <c:v>4.7578123785536581</c:v>
              </c:pt>
              <c:pt idx="22">
                <c:v>4.7262154801532343</c:v>
              </c:pt>
              <c:pt idx="23">
                <c:v>4.6847569127286484</c:v>
              </c:pt>
              <c:pt idx="24">
                <c:v>5.0342909428710705</c:v>
              </c:pt>
              <c:pt idx="25">
                <c:v>8.4828609688641237</c:v>
              </c:pt>
              <c:pt idx="26">
                <c:v>8.0652785448716564</c:v>
              </c:pt>
              <c:pt idx="27">
                <c:v>8.1492017822947531</c:v>
              </c:pt>
              <c:pt idx="28">
                <c:v>8.4633560349467363</c:v>
              </c:pt>
              <c:pt idx="29">
                <c:v>4.2303746844813395</c:v>
              </c:pt>
              <c:pt idx="30">
                <c:v>4.415582971146474</c:v>
              </c:pt>
              <c:pt idx="31">
                <c:v>4.4080828283516977</c:v>
              </c:pt>
              <c:pt idx="32">
                <c:v>4.9611493159619497</c:v>
              </c:pt>
              <c:pt idx="33">
                <c:v>6.0202476712907682</c:v>
              </c:pt>
              <c:pt idx="34">
                <c:v>5.8425832710105823</c:v>
              </c:pt>
              <c:pt idx="35">
                <c:v>5.7167640302611913</c:v>
              </c:pt>
              <c:pt idx="36">
                <c:v>5.7905850089141877</c:v>
              </c:pt>
              <c:pt idx="37">
                <c:v>7.4546828123843119</c:v>
              </c:pt>
              <c:pt idx="38">
                <c:v>7.8544003732708774</c:v>
              </c:pt>
              <c:pt idx="39">
                <c:v>7.2933525633739702</c:v>
              </c:pt>
              <c:pt idx="40">
                <c:v>7.1968999255661297</c:v>
              </c:pt>
              <c:pt idx="41">
                <c:v>8.515268135959019</c:v>
              </c:pt>
              <c:pt idx="42">
                <c:v>8.1738900886440184</c:v>
              </c:pt>
              <c:pt idx="43">
                <c:v>8.7117375727138615</c:v>
              </c:pt>
              <c:pt idx="44">
                <c:v>5.4534491483859968</c:v>
              </c:pt>
              <c:pt idx="45">
                <c:v>4.4608462894561631</c:v>
              </c:pt>
              <c:pt idx="46">
                <c:v>5.7829755071439841</c:v>
              </c:pt>
              <c:pt idx="47">
                <c:v>5.5100392321706488</c:v>
              </c:pt>
              <c:pt idx="48">
                <c:v>4.3292544639038217</c:v>
              </c:pt>
              <c:pt idx="49">
                <c:v>4.2367596795466813</c:v>
              </c:pt>
              <c:pt idx="50">
                <c:v>4.021987943784227</c:v>
              </c:pt>
              <c:pt idx="51">
                <c:v>4.056361932520657</c:v>
              </c:pt>
              <c:pt idx="52">
                <c:v>3.6020877371525462</c:v>
              </c:pt>
              <c:pt idx="53">
                <c:v>3.4296931842082623</c:v>
              </c:pt>
              <c:pt idx="54">
                <c:v>3.6412941373231735</c:v>
              </c:pt>
              <c:pt idx="55">
                <c:v>3.8710661586751813</c:v>
              </c:pt>
              <c:pt idx="56">
                <c:v>4.3397954846718587</c:v>
              </c:pt>
              <c:pt idx="57">
                <c:v>4.0325508363473501</c:v>
              </c:pt>
              <c:pt idx="58">
                <c:v>3.9964711614141795</c:v>
              </c:pt>
              <c:pt idx="59">
                <c:v>4.4665111551998322</c:v>
              </c:pt>
              <c:pt idx="60">
                <c:v>4.2051641072424868</c:v>
              </c:pt>
              <c:pt idx="61">
                <c:v>7.405419223129984</c:v>
              </c:pt>
              <c:pt idx="62">
                <c:v>7.6225087415316519</c:v>
              </c:pt>
              <c:pt idx="63">
                <c:v>7.1146618286409167</c:v>
              </c:pt>
              <c:pt idx="64">
                <c:v>7.1299464475665797</c:v>
              </c:pt>
              <c:pt idx="65">
                <c:v>6.5274619420401736</c:v>
              </c:pt>
              <c:pt idx="66">
                <c:v>8.1888701423546344</c:v>
              </c:pt>
              <c:pt idx="67">
                <c:v>7.6182665547448432</c:v>
              </c:pt>
              <c:pt idx="68">
                <c:v>7.5980839089997261</c:v>
              </c:pt>
              <c:pt idx="69">
                <c:v>7.7839046059272494</c:v>
              </c:pt>
              <c:pt idx="70">
                <c:v>4.4210072471442068</c:v>
              </c:pt>
              <c:pt idx="71">
                <c:v>6.8064770069476541</c:v>
              </c:pt>
              <c:pt idx="72">
                <c:v>6.9151090964188713</c:v>
              </c:pt>
              <c:pt idx="73">
                <c:v>7.2399998898984297</c:v>
              </c:pt>
              <c:pt idx="74">
                <c:v>7.0411033115289445</c:v>
              </c:pt>
              <c:pt idx="75">
                <c:v>5.3002327785290504</c:v>
              </c:pt>
              <c:pt idx="76">
                <c:v>4.490301705674284</c:v>
              </c:pt>
              <c:pt idx="77">
                <c:v>5.1677879529683803</c:v>
              </c:pt>
              <c:pt idx="78">
                <c:v>4.0285054957163098</c:v>
              </c:pt>
              <c:pt idx="79">
                <c:v>4.4194984071032337</c:v>
              </c:pt>
              <c:pt idx="80">
                <c:v>4.3295838669263311</c:v>
              </c:pt>
              <c:pt idx="81">
                <c:v>4.6442192990701905</c:v>
              </c:pt>
              <c:pt idx="82">
                <c:v>4.0807443475586425</c:v>
              </c:pt>
              <c:pt idx="83">
                <c:v>4.0606273171987812</c:v>
              </c:pt>
              <c:pt idx="84">
                <c:v>7.1293575490154204</c:v>
              </c:pt>
              <c:pt idx="85">
                <c:v>6.3957620836086333</c:v>
              </c:pt>
              <c:pt idx="86">
                <c:v>6.7583723090129313</c:v>
              </c:pt>
              <c:pt idx="87">
                <c:v>6.7658068364224526</c:v>
              </c:pt>
              <c:pt idx="88">
                <c:v>6.5289283645872036</c:v>
              </c:pt>
              <c:pt idx="89">
                <c:v>8.3854283923860464</c:v>
              </c:pt>
              <c:pt idx="90">
                <c:v>7.4002163172755644</c:v>
              </c:pt>
              <c:pt idx="91">
                <c:v>7.333174025999444</c:v>
              </c:pt>
              <c:pt idx="92">
                <c:v>7.1123235003028453</c:v>
              </c:pt>
              <c:pt idx="93">
                <c:v>8.2399514289735869</c:v>
              </c:pt>
              <c:pt idx="94">
                <c:v>8.5902072283538242</c:v>
              </c:pt>
              <c:pt idx="95">
                <c:v>6.7755157167009337</c:v>
              </c:pt>
              <c:pt idx="96">
                <c:v>5.3535443606068771</c:v>
              </c:pt>
              <c:pt idx="97">
                <c:v>5.514502789100769</c:v>
              </c:pt>
              <c:pt idx="98">
                <c:v>5.0921754408544455</c:v>
              </c:pt>
              <c:pt idx="99">
                <c:v>5.0969859804935576</c:v>
              </c:pt>
              <c:pt idx="100">
                <c:v>5.0020203109316048</c:v>
              </c:pt>
              <c:pt idx="101">
                <c:v>3.4181722247699877</c:v>
              </c:pt>
              <c:pt idx="102">
                <c:v>8.0761937245286859</c:v>
              </c:pt>
              <c:pt idx="103">
                <c:v>8.0905162982905114</c:v>
              </c:pt>
              <c:pt idx="104">
                <c:v>7.7938113446378114</c:v>
              </c:pt>
              <c:pt idx="105">
                <c:v>7.6735462845604339</c:v>
              </c:pt>
              <c:pt idx="106">
                <c:v>4.8943283948291416</c:v>
              </c:pt>
              <c:pt idx="107">
                <c:v>4.1559442615783269</c:v>
              </c:pt>
              <c:pt idx="108">
                <c:v>4.1885688205278457</c:v>
              </c:pt>
              <c:pt idx="109">
                <c:v>4.3285575324734635</c:v>
              </c:pt>
              <c:pt idx="110">
                <c:v>3.9746282129786357</c:v>
              </c:pt>
              <c:pt idx="111">
                <c:v>4.1723659000285132</c:v>
              </c:pt>
              <c:pt idx="112">
                <c:v>4.5457126662603873</c:v>
              </c:pt>
              <c:pt idx="113">
                <c:v>4.1534515045784302</c:v>
              </c:pt>
              <c:pt idx="114">
                <c:v>6.8775878367461276</c:v>
              </c:pt>
              <c:pt idx="115">
                <c:v>7.7748316476223867</c:v>
              </c:pt>
              <c:pt idx="116">
                <c:v>3.3358015709780338</c:v>
              </c:pt>
              <c:pt idx="117">
                <c:v>3.9032781195304516</c:v>
              </c:pt>
              <c:pt idx="118">
                <c:v>4.5631182216694981</c:v>
              </c:pt>
              <c:pt idx="119">
                <c:v>5.0860966509202994</c:v>
              </c:pt>
              <c:pt idx="120">
                <c:v>6.049529753064351</c:v>
              </c:pt>
              <c:pt idx="121">
                <c:v>4.8070378424226483</c:v>
              </c:pt>
              <c:pt idx="122">
                <c:v>5.085047118576119</c:v>
              </c:pt>
              <c:pt idx="123">
                <c:v>6.6145572882070418</c:v>
              </c:pt>
              <c:pt idx="124">
                <c:v>5.1214340109167988</c:v>
              </c:pt>
              <c:pt idx="125">
                <c:v>4.9046725694414111</c:v>
              </c:pt>
              <c:pt idx="126">
                <c:v>5.4563614477812026</c:v>
              </c:pt>
              <c:pt idx="127">
                <c:v>3.4467312112095252</c:v>
              </c:pt>
              <c:pt idx="128">
                <c:v>4.181332465370323</c:v>
              </c:pt>
              <c:pt idx="129">
                <c:v>3.2868879304450704</c:v>
              </c:pt>
              <c:pt idx="130">
                <c:v>4.2585863743919701</c:v>
              </c:pt>
              <c:pt idx="131">
                <c:v>6.020732829071334</c:v>
              </c:pt>
              <c:pt idx="132">
                <c:v>5.9080772707641609</c:v>
              </c:pt>
              <c:pt idx="133">
                <c:v>5.8458236473320673</c:v>
              </c:pt>
              <c:pt idx="134">
                <c:v>6.7825578778951492</c:v>
              </c:pt>
              <c:pt idx="135">
                <c:v>7.5665552781770158</c:v>
              </c:pt>
              <c:pt idx="136">
                <c:v>7.2596387067787873</c:v>
              </c:pt>
              <c:pt idx="137">
                <c:v>7.4128782745270474</c:v>
              </c:pt>
              <c:pt idx="138">
                <c:v>7.0059886477719857</c:v>
              </c:pt>
              <c:pt idx="139">
                <c:v>3.9099925176183019</c:v>
              </c:pt>
              <c:pt idx="140">
                <c:v>3.4632184650449673</c:v>
              </c:pt>
              <c:pt idx="141">
                <c:v>3.9745639236896091</c:v>
              </c:pt>
              <c:pt idx="142">
                <c:v>2.9505172689249504</c:v>
              </c:pt>
              <c:pt idx="143">
                <c:v>3.468160235454592</c:v>
              </c:pt>
              <c:pt idx="144">
                <c:v>3.7297260013627911</c:v>
              </c:pt>
              <c:pt idx="145">
                <c:v>3.7081657463472126</c:v>
              </c:pt>
              <c:pt idx="146">
                <c:v>3.8831842870619049</c:v>
              </c:pt>
              <c:pt idx="147">
                <c:v>4.3592593271915341</c:v>
              </c:pt>
              <c:pt idx="148">
                <c:v>4.2044453040170442</c:v>
              </c:pt>
              <c:pt idx="149">
                <c:v>3.5101437259612256</c:v>
              </c:pt>
              <c:pt idx="150">
                <c:v>5.1951907002807669</c:v>
              </c:pt>
              <c:pt idx="151">
                <c:v>5.5188132434652903</c:v>
              </c:pt>
              <c:pt idx="152">
                <c:v>5.2327351578448242</c:v>
              </c:pt>
              <c:pt idx="153">
                <c:v>4.885234577005507</c:v>
              </c:pt>
              <c:pt idx="154">
                <c:v>7.5481671319052088</c:v>
              </c:pt>
              <c:pt idx="155">
                <c:v>7.0682217255052224</c:v>
              </c:pt>
              <c:pt idx="156">
                <c:v>7.1799371104436416</c:v>
              </c:pt>
              <c:pt idx="157">
                <c:v>7.3663261602234691</c:v>
              </c:pt>
              <c:pt idx="158">
                <c:v>6.125146243466971</c:v>
              </c:pt>
              <c:pt idx="159">
                <c:v>6.0743068726901841</c:v>
              </c:pt>
              <c:pt idx="160">
                <c:v>5.9006659412459523</c:v>
              </c:pt>
              <c:pt idx="161">
                <c:v>5.855949103993483</c:v>
              </c:pt>
              <c:pt idx="162">
                <c:v>5.024304987377457</c:v>
              </c:pt>
              <c:pt idx="163">
                <c:v>5.2551265410736452</c:v>
              </c:pt>
              <c:pt idx="164">
                <c:v>5.334173623472374</c:v>
              </c:pt>
              <c:pt idx="165">
                <c:v>3.656365656502814</c:v>
              </c:pt>
              <c:pt idx="166">
                <c:v>4.3109577831010428</c:v>
              </c:pt>
              <c:pt idx="167">
                <c:v>4.7894599648453129</c:v>
              </c:pt>
              <c:pt idx="168">
                <c:v>4.2131931514079977</c:v>
              </c:pt>
              <c:pt idx="169">
                <c:v>4.490065408036946</c:v>
              </c:pt>
              <c:pt idx="170">
                <c:v>3.6917891775834253</c:v>
              </c:pt>
              <c:pt idx="171">
                <c:v>4.2985814852818969</c:v>
              </c:pt>
              <c:pt idx="172">
                <c:v>4.8553433648018247</c:v>
              </c:pt>
              <c:pt idx="173">
                <c:v>3.3214382196384111</c:v>
              </c:pt>
              <c:pt idx="174">
                <c:v>5.0898165668175173</c:v>
              </c:pt>
              <c:pt idx="175">
                <c:v>4.4722880321113854</c:v>
              </c:pt>
              <c:pt idx="176">
                <c:v>4.7524182447483021</c:v>
              </c:pt>
              <c:pt idx="177">
                <c:v>4.8135129768607872</c:v>
              </c:pt>
              <c:pt idx="178">
                <c:v>4.5957457466313896</c:v>
              </c:pt>
              <c:pt idx="179">
                <c:v>3.0116133271336638</c:v>
              </c:pt>
              <c:pt idx="180">
                <c:v>3.9802082437344222</c:v>
              </c:pt>
              <c:pt idx="181">
                <c:v>3.6325983039196785</c:v>
              </c:pt>
              <c:pt idx="182">
                <c:v>4.1629675169898306</c:v>
              </c:pt>
              <c:pt idx="183">
                <c:v>3.66172431711529</c:v>
              </c:pt>
              <c:pt idx="184">
                <c:v>3.6250325457396446</c:v>
              </c:pt>
              <c:pt idx="185">
                <c:v>6.6130086828645851</c:v>
              </c:pt>
              <c:pt idx="186">
                <c:v>6.6576161611416298</c:v>
              </c:pt>
              <c:pt idx="187">
                <c:v>6.1395138869151964</c:v>
              </c:pt>
              <c:pt idx="188">
                <c:v>6.7045851656480577</c:v>
              </c:pt>
              <c:pt idx="189">
                <c:v>5.0623319505296216</c:v>
              </c:pt>
              <c:pt idx="190">
                <c:v>5.2526788537601483</c:v>
              </c:pt>
              <c:pt idx="191">
                <c:v>4.6370525375866087</c:v>
              </c:pt>
              <c:pt idx="192">
                <c:v>4.7983171712116954</c:v>
              </c:pt>
              <c:pt idx="193">
                <c:v>3.1766621659449967</c:v>
              </c:pt>
              <c:pt idx="194">
                <c:v>3.4013174425266977</c:v>
              </c:pt>
              <c:pt idx="195">
                <c:v>3.1897383612068726</c:v>
              </c:pt>
              <c:pt idx="196">
                <c:v>2.8799134687021253</c:v>
              </c:pt>
              <c:pt idx="197">
                <c:v>5.5924605738538347</c:v>
              </c:pt>
              <c:pt idx="198">
                <c:v>5.3269150826998501</c:v>
              </c:pt>
              <c:pt idx="199">
                <c:v>5.6611648077365233</c:v>
              </c:pt>
              <c:pt idx="200">
                <c:v>4.9734450709018141</c:v>
              </c:pt>
              <c:pt idx="201">
                <c:v>3.0553257017283535</c:v>
              </c:pt>
              <c:pt idx="202">
                <c:v>3.2569556268436752</c:v>
              </c:pt>
              <c:pt idx="203">
                <c:v>3.504373793350732</c:v>
              </c:pt>
              <c:pt idx="204">
                <c:v>4.0014622936188049</c:v>
              </c:pt>
              <c:pt idx="205">
                <c:v>4.9723299231723779</c:v>
              </c:pt>
              <c:pt idx="206">
                <c:v>6.3405535873831287</c:v>
              </c:pt>
              <c:pt idx="207">
                <c:v>5.0176807286624072</c:v>
              </c:pt>
              <c:pt idx="208">
                <c:v>4.7391030996566332</c:v>
              </c:pt>
              <c:pt idx="209">
                <c:v>5.9594223450203678</c:v>
              </c:pt>
              <c:pt idx="210">
                <c:v>7.12752492415677</c:v>
              </c:pt>
              <c:pt idx="211">
                <c:v>6.4482455034855919</c:v>
              </c:pt>
              <c:pt idx="212">
                <c:v>6.0991485954249613</c:v>
              </c:pt>
              <c:pt idx="213">
                <c:v>6.1059272828018383</c:v>
              </c:pt>
              <c:pt idx="214">
                <c:v>3.179746787508428</c:v>
              </c:pt>
              <c:pt idx="215">
                <c:v>3.4108308027456404</c:v>
              </c:pt>
              <c:pt idx="216">
                <c:v>2.8244179869480535</c:v>
              </c:pt>
              <c:pt idx="217">
                <c:v>3.7168290725702002</c:v>
              </c:pt>
              <c:pt idx="218">
                <c:v>3.0681845051356067</c:v>
              </c:pt>
              <c:pt idx="219">
                <c:v>6.0946018434231028</c:v>
              </c:pt>
              <c:pt idx="220">
                <c:v>6.0557888217440956</c:v>
              </c:pt>
              <c:pt idx="221">
                <c:v>6.4243469201319439</c:v>
              </c:pt>
              <c:pt idx="222">
                <c:v>6.5064551123828744</c:v>
              </c:pt>
              <c:pt idx="223">
                <c:v>5.3709336624257347</c:v>
              </c:pt>
              <c:pt idx="224">
                <c:v>5.2122930165710573</c:v>
              </c:pt>
              <c:pt idx="225">
                <c:v>5.4341274592265822</c:v>
              </c:pt>
              <c:pt idx="226">
                <c:v>5.2856984311174333</c:v>
              </c:pt>
              <c:pt idx="227">
                <c:v>6.7929050185197912</c:v>
              </c:pt>
              <c:pt idx="228">
                <c:v>6.6468375166400282</c:v>
              </c:pt>
              <c:pt idx="229">
                <c:v>7.0023850351512555</c:v>
              </c:pt>
              <c:pt idx="230">
                <c:v>6.7021812219247323</c:v>
              </c:pt>
              <c:pt idx="231">
                <c:v>3.1228942421827508</c:v>
              </c:pt>
              <c:pt idx="232">
                <c:v>4.2138082138628477</c:v>
              </c:pt>
              <c:pt idx="233">
                <c:v>3.5121814673729341</c:v>
              </c:pt>
              <c:pt idx="234">
                <c:v>4.2404633418536459</c:v>
              </c:pt>
              <c:pt idx="235">
                <c:v>3.1491994214521855</c:v>
              </c:pt>
              <c:pt idx="236">
                <c:v>3.3322648998387887</c:v>
              </c:pt>
              <c:pt idx="237">
                <c:v>3.0960203962410979</c:v>
              </c:pt>
              <c:pt idx="238">
                <c:v>3.439956815941251</c:v>
              </c:pt>
              <c:pt idx="239">
                <c:v>4.3776093480780016</c:v>
              </c:pt>
              <c:pt idx="240">
                <c:v>4.2041433909944521</c:v>
              </c:pt>
              <c:pt idx="241">
                <c:v>4.3563334263985327</c:v>
              </c:pt>
              <c:pt idx="242">
                <c:v>2.8193244400690602</c:v>
              </c:pt>
              <c:pt idx="243">
                <c:v>2.7220628596629783</c:v>
              </c:pt>
              <c:pt idx="244">
                <c:v>2.8498499343302175</c:v>
              </c:pt>
              <c:pt idx="245">
                <c:v>3.0950159335833165</c:v>
              </c:pt>
              <c:pt idx="246">
                <c:v>2.6762746182712416</c:v>
              </c:pt>
              <c:pt idx="247">
                <c:v>5.0426550082639245</c:v>
              </c:pt>
              <c:pt idx="248">
                <c:v>5.7408488243851856</c:v>
              </c:pt>
              <c:pt idx="249">
                <c:v>5.5239561521392861</c:v>
              </c:pt>
              <c:pt idx="250">
                <c:v>5.2201006905932577</c:v>
              </c:pt>
              <c:pt idx="251">
                <c:v>4.6618518428274429</c:v>
              </c:pt>
              <c:pt idx="252">
                <c:v>4.344570551118089</c:v>
              </c:pt>
              <c:pt idx="253">
                <c:v>4.0567433495306267</c:v>
              </c:pt>
              <c:pt idx="254">
                <c:v>5.0487775417882412</c:v>
              </c:pt>
              <c:pt idx="255">
                <c:v>4.6934487412278667</c:v>
              </c:pt>
              <c:pt idx="256">
                <c:v>5.0235218948629869</c:v>
              </c:pt>
              <c:pt idx="257">
                <c:v>4.4777368320966593</c:v>
              </c:pt>
              <c:pt idx="258">
                <c:v>5.3660588334975952</c:v>
              </c:pt>
              <c:pt idx="259">
                <c:v>5.1760400071933486</c:v>
              </c:pt>
              <c:pt idx="260">
                <c:v>5.3858481007510912</c:v>
              </c:pt>
              <c:pt idx="261">
                <c:v>5.5638405779575582</c:v>
              </c:pt>
              <c:pt idx="262">
                <c:v>5.0610447944518748</c:v>
              </c:pt>
              <c:pt idx="263">
                <c:v>6.1783951761719162</c:v>
              </c:pt>
              <c:pt idx="264">
                <c:v>3.1875544615306275</c:v>
              </c:pt>
              <c:pt idx="265">
                <c:v>3.9072429172822112</c:v>
              </c:pt>
              <c:pt idx="266">
                <c:v>3.5927605877039497</c:v>
              </c:pt>
              <c:pt idx="267">
                <c:v>3.3360928486152037</c:v>
              </c:pt>
              <c:pt idx="268">
                <c:v>3.8501716540056812</c:v>
              </c:pt>
              <c:pt idx="269">
                <c:v>4.2181829575163956</c:v>
              </c:pt>
              <c:pt idx="270">
                <c:v>4.2050630186643483</c:v>
              </c:pt>
              <c:pt idx="271">
                <c:v>3.7259268686825191</c:v>
              </c:pt>
              <c:pt idx="272">
                <c:v>4.3107214854637075</c:v>
              </c:pt>
              <c:pt idx="273">
                <c:v>4.8717692953606138</c:v>
              </c:pt>
              <c:pt idx="274">
                <c:v>4.3579092079209891</c:v>
              </c:pt>
              <c:pt idx="275">
                <c:v>5.2752478635421101</c:v>
              </c:pt>
              <c:pt idx="276">
                <c:v>3.0011872835458853</c:v>
              </c:pt>
              <c:pt idx="277">
                <c:v>3.1621894556299477</c:v>
              </c:pt>
              <c:pt idx="278">
                <c:v>4.7969219822547524</c:v>
              </c:pt>
              <c:pt idx="279">
                <c:v>4.2445769500624007</c:v>
              </c:pt>
              <c:pt idx="280">
                <c:v>4.1406460412548691</c:v>
              </c:pt>
              <c:pt idx="281">
                <c:v>4.6315026490231981</c:v>
              </c:pt>
              <c:pt idx="282">
                <c:v>4.9046138983572156</c:v>
              </c:pt>
              <c:pt idx="283">
                <c:v>5.6660015112793243</c:v>
              </c:pt>
              <c:pt idx="284">
                <c:v>5.5125213537851252</c:v>
              </c:pt>
              <c:pt idx="285">
                <c:v>5.872901283730549</c:v>
              </c:pt>
              <c:pt idx="286">
                <c:v>5.6914758761554314</c:v>
              </c:pt>
              <c:pt idx="287">
                <c:v>6.5162760038292404</c:v>
              </c:pt>
              <c:pt idx="288">
                <c:v>6.028983557200073</c:v>
              </c:pt>
              <c:pt idx="289">
                <c:v>5.3298058241198865</c:v>
              </c:pt>
              <c:pt idx="290">
                <c:v>5.9454540120885113</c:v>
              </c:pt>
              <c:pt idx="291">
                <c:v>2.7870511559371369</c:v>
              </c:pt>
              <c:pt idx="292">
                <c:v>2.8046754292971006</c:v>
              </c:pt>
              <c:pt idx="293">
                <c:v>2.8430510150744013</c:v>
              </c:pt>
              <c:pt idx="294">
                <c:v>3.8005799878250732</c:v>
              </c:pt>
              <c:pt idx="295">
                <c:v>4.8683811208584471</c:v>
              </c:pt>
              <c:pt idx="296">
                <c:v>5.7039396611549167</c:v>
              </c:pt>
              <c:pt idx="297">
                <c:v>4.3913877791551501</c:v>
              </c:pt>
              <c:pt idx="298">
                <c:v>4.8280814447534688</c:v>
              </c:pt>
              <c:pt idx="299">
                <c:v>3.1281886135061985</c:v>
              </c:pt>
              <c:pt idx="300">
                <c:v>3.0647760987544981</c:v>
              </c:pt>
              <c:pt idx="301">
                <c:v>2.8617466925736306</c:v>
              </c:pt>
              <c:pt idx="302">
                <c:v>3.0317797192885276</c:v>
              </c:pt>
              <c:pt idx="303">
                <c:v>3.8768937234779663</c:v>
              </c:pt>
              <c:pt idx="304">
                <c:v>3.9725592904826508</c:v>
              </c:pt>
              <c:pt idx="305">
                <c:v>4.1057255714612202</c:v>
              </c:pt>
              <c:pt idx="306">
                <c:v>3.7323131898440902</c:v>
              </c:pt>
              <c:pt idx="307">
                <c:v>2.9712549799444901</c:v>
              </c:pt>
              <c:pt idx="308">
                <c:v>2.6259409509738756</c:v>
              </c:pt>
              <c:pt idx="309">
                <c:v>2.8950287314719381</c:v>
              </c:pt>
              <c:pt idx="310">
                <c:v>2.7287785838470562</c:v>
              </c:pt>
              <c:pt idx="311">
                <c:v>3.7553398674066987</c:v>
              </c:pt>
              <c:pt idx="312">
                <c:v>3.9835811769226481</c:v>
              </c:pt>
              <c:pt idx="313">
                <c:v>4.1675212132927495</c:v>
              </c:pt>
              <c:pt idx="314">
                <c:v>4.6469198248156021</c:v>
              </c:pt>
              <c:pt idx="315">
                <c:v>3.0423207400565646</c:v>
              </c:pt>
              <c:pt idx="316">
                <c:v>3.7971921271428206</c:v>
              </c:pt>
              <c:pt idx="317">
                <c:v>3.4683872238027336</c:v>
              </c:pt>
              <c:pt idx="318">
                <c:v>3.4611495425489807</c:v>
              </c:pt>
              <c:pt idx="319">
                <c:v>3.117081892078315</c:v>
              </c:pt>
              <c:pt idx="320">
                <c:v>2.8441893606951503</c:v>
              </c:pt>
              <c:pt idx="321">
                <c:v>4.0245370068801867</c:v>
              </c:pt>
              <c:pt idx="322">
                <c:v>2.8441893606951503</c:v>
              </c:pt>
              <c:pt idx="323">
                <c:v>2.6827497527093813</c:v>
              </c:pt>
              <c:pt idx="324">
                <c:v>2.9998123264678824</c:v>
              </c:pt>
              <c:pt idx="325">
                <c:v>3.9247823556542922</c:v>
              </c:pt>
              <c:pt idx="326">
                <c:v>4.3052574441644929</c:v>
              </c:pt>
              <c:pt idx="327">
                <c:v>2.5297070311168888</c:v>
              </c:pt>
              <c:pt idx="328">
                <c:v>2.903840868151919</c:v>
              </c:pt>
              <c:pt idx="329">
                <c:v>2.4852089118152723</c:v>
              </c:pt>
              <c:pt idx="330">
                <c:v>4.3700916255967401</c:v>
              </c:pt>
              <c:pt idx="331">
                <c:v>3.5044450269408189</c:v>
              </c:pt>
              <c:pt idx="332">
                <c:v>3.5143285677600673</c:v>
              </c:pt>
              <c:pt idx="333">
                <c:v>3.1258940287582968</c:v>
              </c:pt>
              <c:pt idx="334">
                <c:v>3.3394207121170316</c:v>
              </c:pt>
              <c:pt idx="335">
                <c:v>3.5233170048969615</c:v>
              </c:pt>
              <c:pt idx="336">
                <c:v>3.5653442389937666</c:v>
              </c:pt>
              <c:pt idx="337">
                <c:v>3.8358752441475454</c:v>
              </c:pt>
              <c:pt idx="338">
                <c:v>3.2062544311384604</c:v>
              </c:pt>
              <c:pt idx="339">
                <c:v>2.2088410325695156</c:v>
              </c:pt>
              <c:pt idx="340">
                <c:v>2.4068193093653321</c:v>
              </c:pt>
              <c:pt idx="341">
                <c:v>2.2304450311752646</c:v>
              </c:pt>
              <c:pt idx="342">
                <c:v>2.6706809861176612</c:v>
              </c:pt>
              <c:pt idx="343">
                <c:v>2.5412757124340217</c:v>
              </c:pt>
              <c:pt idx="344">
                <c:v>2.6135003638657039</c:v>
              </c:pt>
              <c:pt idx="345">
                <c:v>2.57685233608023</c:v>
              </c:pt>
              <c:pt idx="346">
                <c:v>2.8303930361116034</c:v>
              </c:pt>
              <c:pt idx="347">
                <c:v>2.6300532330864019</c:v>
              </c:pt>
              <c:pt idx="348">
                <c:v>3.0549170819227935</c:v>
              </c:pt>
              <c:pt idx="349">
                <c:v>2.8826318879539361</c:v>
              </c:pt>
              <c:pt idx="350">
                <c:v>2.9156282674199065</c:v>
              </c:pt>
              <c:pt idx="351">
                <c:v>3.093183308724667</c:v>
              </c:pt>
              <c:pt idx="352">
                <c:v>3.6200539760409116</c:v>
              </c:pt>
              <c:pt idx="353">
                <c:v>3.4470032692440675</c:v>
              </c:pt>
              <c:pt idx="354">
                <c:v>4.247400436181036</c:v>
              </c:pt>
              <c:pt idx="355">
                <c:v>4.1280974212674977</c:v>
              </c:pt>
              <c:pt idx="356">
                <c:v>4.1036072871702309</c:v>
              </c:pt>
              <c:pt idx="357">
                <c:v>4.1721802902824088</c:v>
              </c:pt>
              <c:pt idx="358">
                <c:v>4.7109679477210067</c:v>
              </c:pt>
              <c:pt idx="359">
                <c:v>5.0659686713551011</c:v>
              </c:pt>
              <c:pt idx="360">
                <c:v>4.0928488745475704</c:v>
              </c:pt>
              <c:pt idx="361">
                <c:v>4.5835961233404729</c:v>
              </c:pt>
            </c:numLit>
          </c:yVal>
          <c:smooth val="0"/>
          <c:extLst>
            <c:ext xmlns:c16="http://schemas.microsoft.com/office/drawing/2014/chart" uri="{C3380CC4-5D6E-409C-BE32-E72D297353CC}">
              <c16:uniqueId val="{00000001-2A2B-4A4C-86C9-EA6D8D69C168}"/>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'Model 5'!$CG$32:$CG$61</c:f>
                <c:numCache>
                  <c:formatCode>General</c:formatCode>
                  <c:ptCount val="30"/>
                  <c:pt idx="0">
                    <c:v>1.1679016903513493</c:v>
                  </c:pt>
                  <c:pt idx="1">
                    <c:v>1.1677905868846985</c:v>
                  </c:pt>
                  <c:pt idx="2">
                    <c:v>1.1690050609622142</c:v>
                  </c:pt>
                  <c:pt idx="3">
                    <c:v>1.1677388246681222</c:v>
                  </c:pt>
                  <c:pt idx="4">
                    <c:v>1.1678187292382616</c:v>
                  </c:pt>
                  <c:pt idx="5">
                    <c:v>1.1677151196652646</c:v>
                  </c:pt>
                  <c:pt idx="6">
                    <c:v>1.1676779148093712</c:v>
                  </c:pt>
                  <c:pt idx="7">
                    <c:v>1.1700151029408887</c:v>
                  </c:pt>
                  <c:pt idx="8">
                    <c:v>1.168795729716156</c:v>
                  </c:pt>
                  <c:pt idx="9">
                    <c:v>1.1691861897487494</c:v>
                  </c:pt>
                  <c:pt idx="10">
                    <c:v>1.1679537528380668</c:v>
                  </c:pt>
                  <c:pt idx="11">
                    <c:v>1.1683856626385145</c:v>
                  </c:pt>
                  <c:pt idx="12">
                    <c:v>1.1711252830762449</c:v>
                  </c:pt>
                  <c:pt idx="13">
                    <c:v>1.1684367729612903</c:v>
                  </c:pt>
                  <c:pt idx="14">
                    <c:v>1.1678352206108593</c:v>
                  </c:pt>
                  <c:pt idx="15">
                    <c:v>1.1691000814684167</c:v>
                  </c:pt>
                  <c:pt idx="16">
                    <c:v>1.1691000814684167</c:v>
                  </c:pt>
                  <c:pt idx="17">
                    <c:v>1.1688882174597817</c:v>
                  </c:pt>
                  <c:pt idx="18">
                    <c:v>1.1694738025107467</c:v>
                  </c:pt>
                  <c:pt idx="19">
                    <c:v>1.1680741193663065</c:v>
                  </c:pt>
                  <c:pt idx="20">
                    <c:v>1.1684535128746913</c:v>
                  </c:pt>
                  <c:pt idx="21">
                    <c:v>1.1705817106700103</c:v>
                  </c:pt>
                  <c:pt idx="22">
                    <c:v>1.1686121767921578</c:v>
                  </c:pt>
                  <c:pt idx="23">
                    <c:v>1.1685641752985081</c:v>
                  </c:pt>
                  <c:pt idx="24">
                    <c:v>1.1676928195118039</c:v>
                  </c:pt>
                  <c:pt idx="25">
                    <c:v>1.1675020219818195</c:v>
                  </c:pt>
                  <c:pt idx="26">
                    <c:v>1.1681702430347563</c:v>
                  </c:pt>
                  <c:pt idx="27">
                    <c:v>1.1690711843779091</c:v>
                  </c:pt>
                  <c:pt idx="28">
                    <c:v>1.167405744673107</c:v>
                  </c:pt>
                  <c:pt idx="29">
                    <c:v>1.1674377739626134</c:v>
                  </c:pt>
                </c:numCache>
              </c:numRef>
            </c:plus>
            <c:minus>
              <c:numRef>
                <c:f>'Model 5'!$CG$32:$CG$61</c:f>
                <c:numCache>
                  <c:formatCode>General</c:formatCode>
                  <c:ptCount val="30"/>
                  <c:pt idx="0">
                    <c:v>1.1679016903513493</c:v>
                  </c:pt>
                  <c:pt idx="1">
                    <c:v>1.1677905868846985</c:v>
                  </c:pt>
                  <c:pt idx="2">
                    <c:v>1.1690050609622142</c:v>
                  </c:pt>
                  <c:pt idx="3">
                    <c:v>1.1677388246681222</c:v>
                  </c:pt>
                  <c:pt idx="4">
                    <c:v>1.1678187292382616</c:v>
                  </c:pt>
                  <c:pt idx="5">
                    <c:v>1.1677151196652646</c:v>
                  </c:pt>
                  <c:pt idx="6">
                    <c:v>1.1676779148093712</c:v>
                  </c:pt>
                  <c:pt idx="7">
                    <c:v>1.1700151029408887</c:v>
                  </c:pt>
                  <c:pt idx="8">
                    <c:v>1.168795729716156</c:v>
                  </c:pt>
                  <c:pt idx="9">
                    <c:v>1.1691861897487494</c:v>
                  </c:pt>
                  <c:pt idx="10">
                    <c:v>1.1679537528380668</c:v>
                  </c:pt>
                  <c:pt idx="11">
                    <c:v>1.1683856626385145</c:v>
                  </c:pt>
                  <c:pt idx="12">
                    <c:v>1.1711252830762449</c:v>
                  </c:pt>
                  <c:pt idx="13">
                    <c:v>1.1684367729612903</c:v>
                  </c:pt>
                  <c:pt idx="14">
                    <c:v>1.1678352206108593</c:v>
                  </c:pt>
                  <c:pt idx="15">
                    <c:v>1.1691000814684167</c:v>
                  </c:pt>
                  <c:pt idx="16">
                    <c:v>1.1691000814684167</c:v>
                  </c:pt>
                  <c:pt idx="17">
                    <c:v>1.1688882174597817</c:v>
                  </c:pt>
                  <c:pt idx="18">
                    <c:v>1.1694738025107467</c:v>
                  </c:pt>
                  <c:pt idx="19">
                    <c:v>1.1680741193663065</c:v>
                  </c:pt>
                  <c:pt idx="20">
                    <c:v>1.1684535128746913</c:v>
                  </c:pt>
                  <c:pt idx="21">
                    <c:v>1.1705817106700103</c:v>
                  </c:pt>
                  <c:pt idx="22">
                    <c:v>1.1686121767921578</c:v>
                  </c:pt>
                  <c:pt idx="23">
                    <c:v>1.1685641752985081</c:v>
                  </c:pt>
                  <c:pt idx="24">
                    <c:v>1.1676928195118039</c:v>
                  </c:pt>
                  <c:pt idx="25">
                    <c:v>1.1675020219818195</c:v>
                  </c:pt>
                  <c:pt idx="26">
                    <c:v>1.1681702430347563</c:v>
                  </c:pt>
                  <c:pt idx="27">
                    <c:v>1.1690711843779091</c:v>
                  </c:pt>
                  <c:pt idx="28">
                    <c:v>1.167405744673107</c:v>
                  </c:pt>
                  <c:pt idx="29">
                    <c:v>1.1674377739626134</c:v>
                  </c:pt>
                </c:numCache>
              </c:numRef>
            </c:minus>
          </c:errBars>
          <c:xVal>
            <c:numRef>
              <c:f>'Model 5'!$A$32:$A$61</c:f>
              <c:numCache>
                <c:formatCode>0</c:formatCode>
                <c:ptCount val="30"/>
                <c:pt idx="0">
                  <c:v>363</c:v>
                </c:pt>
                <c:pt idx="1">
                  <c:v>364</c:v>
                </c:pt>
                <c:pt idx="2">
                  <c:v>365</c:v>
                </c:pt>
                <c:pt idx="3">
                  <c:v>366</c:v>
                </c:pt>
                <c:pt idx="4">
                  <c:v>367</c:v>
                </c:pt>
                <c:pt idx="5">
                  <c:v>368</c:v>
                </c:pt>
                <c:pt idx="6">
                  <c:v>369</c:v>
                </c:pt>
                <c:pt idx="7">
                  <c:v>370</c:v>
                </c:pt>
                <c:pt idx="8">
                  <c:v>371</c:v>
                </c:pt>
                <c:pt idx="9">
                  <c:v>372</c:v>
                </c:pt>
                <c:pt idx="10">
                  <c:v>373</c:v>
                </c:pt>
                <c:pt idx="11">
                  <c:v>374</c:v>
                </c:pt>
                <c:pt idx="12">
                  <c:v>375</c:v>
                </c:pt>
                <c:pt idx="13">
                  <c:v>376</c:v>
                </c:pt>
                <c:pt idx="14">
                  <c:v>377</c:v>
                </c:pt>
                <c:pt idx="15">
                  <c:v>378</c:v>
                </c:pt>
                <c:pt idx="16">
                  <c:v>379</c:v>
                </c:pt>
                <c:pt idx="17">
                  <c:v>380</c:v>
                </c:pt>
                <c:pt idx="18">
                  <c:v>381</c:v>
                </c:pt>
                <c:pt idx="19">
                  <c:v>382</c:v>
                </c:pt>
                <c:pt idx="20">
                  <c:v>383</c:v>
                </c:pt>
                <c:pt idx="21">
                  <c:v>384</c:v>
                </c:pt>
                <c:pt idx="22">
                  <c:v>385</c:v>
                </c:pt>
                <c:pt idx="23">
                  <c:v>386</c:v>
                </c:pt>
                <c:pt idx="24">
                  <c:v>387</c:v>
                </c:pt>
                <c:pt idx="25">
                  <c:v>388</c:v>
                </c:pt>
                <c:pt idx="26">
                  <c:v>389</c:v>
                </c:pt>
                <c:pt idx="27">
                  <c:v>390</c:v>
                </c:pt>
                <c:pt idx="28">
                  <c:v>391</c:v>
                </c:pt>
                <c:pt idx="29">
                  <c:v>392</c:v>
                </c:pt>
              </c:numCache>
            </c:numRef>
          </c:xVal>
          <c:yVal>
            <c:numRef>
              <c:f>'Model 5'!$B$32:$B$61</c:f>
              <c:numCache>
                <c:formatCode>0.000</c:formatCode>
                <c:ptCount val="30"/>
                <c:pt idx="0">
                  <c:v>3.3840951318755588</c:v>
                </c:pt>
                <c:pt idx="1">
                  <c:v>3.4284838922017498</c:v>
                </c:pt>
                <c:pt idx="2">
                  <c:v>3.1177625699184182</c:v>
                </c:pt>
                <c:pt idx="3">
                  <c:v>3.3231535023286716</c:v>
                </c:pt>
                <c:pt idx="4">
                  <c:v>3.2521096140116823</c:v>
                </c:pt>
                <c:pt idx="5">
                  <c:v>3.5642304173605597</c:v>
                </c:pt>
                <c:pt idx="6">
                  <c:v>3.744365702845557</c:v>
                </c:pt>
                <c:pt idx="7">
                  <c:v>2.4845994675652561</c:v>
                </c:pt>
                <c:pt idx="8">
                  <c:v>2.4958824894500511</c:v>
                </c:pt>
                <c:pt idx="9">
                  <c:v>2.4261287232231821</c:v>
                </c:pt>
                <c:pt idx="10">
                  <c:v>2.584550651127004</c:v>
                </c:pt>
                <c:pt idx="11">
                  <c:v>2.6379702660840296</c:v>
                </c:pt>
                <c:pt idx="12">
                  <c:v>2.8197237505854273</c:v>
                </c:pt>
                <c:pt idx="13">
                  <c:v>2.7775871575131967</c:v>
                </c:pt>
                <c:pt idx="14">
                  <c:v>2.7901603014881102</c:v>
                </c:pt>
                <c:pt idx="15">
                  <c:v>2.412156098182721</c:v>
                </c:pt>
                <c:pt idx="16">
                  <c:v>2.412156098182721</c:v>
                </c:pt>
                <c:pt idx="17">
                  <c:v>2.4502036070337416</c:v>
                </c:pt>
                <c:pt idx="18">
                  <c:v>3.9831904506234865</c:v>
                </c:pt>
                <c:pt idx="19">
                  <c:v>3.8811836321436326</c:v>
                </c:pt>
                <c:pt idx="20">
                  <c:v>3.3892556202360362</c:v>
                </c:pt>
                <c:pt idx="21">
                  <c:v>3.8589456653003245</c:v>
                </c:pt>
                <c:pt idx="22">
                  <c:v>3.5212411380999145</c:v>
                </c:pt>
                <c:pt idx="23">
                  <c:v>3.0555308182814107</c:v>
                </c:pt>
                <c:pt idx="24">
                  <c:v>3.8369042307928707</c:v>
                </c:pt>
                <c:pt idx="25">
                  <c:v>3.6034586893262697</c:v>
                </c:pt>
                <c:pt idx="26">
                  <c:v>2.5069467933839915</c:v>
                </c:pt>
                <c:pt idx="27">
                  <c:v>2.9604120461538619</c:v>
                </c:pt>
                <c:pt idx="28">
                  <c:v>3.3407777756886352</c:v>
                </c:pt>
                <c:pt idx="29">
                  <c:v>3.484155674412734</c:v>
                </c:pt>
              </c:numCache>
            </c:numRef>
          </c:yVal>
          <c:smooth val="0"/>
          <c:extLst>
            <c:ext xmlns:c16="http://schemas.microsoft.com/office/drawing/2014/chart" uri="{C3380CC4-5D6E-409C-BE32-E72D297353CC}">
              <c16:uniqueId val="{00000002-2A2B-4A4C-86C9-EA6D8D69C168}"/>
            </c:ext>
          </c:extLst>
        </c:ser>
        <c:dLbls>
          <c:showLegendKey val="0"/>
          <c:showVal val="0"/>
          <c:showCatName val="0"/>
          <c:showSerName val="0"/>
          <c:showPercent val="0"/>
          <c:showBubbleSize val="0"/>
        </c:dLbls>
        <c:axId val="599044799"/>
        <c:axId val="599045631"/>
      </c:scatterChart>
      <c:valAx>
        <c:axId val="599044799"/>
        <c:scaling>
          <c:orientation val="minMax"/>
        </c:scaling>
        <c:delete val="0"/>
        <c:axPos val="b"/>
        <c:numFmt formatCode="General" sourceLinked="1"/>
        <c:majorTickMark val="out"/>
        <c:minorTickMark val="none"/>
        <c:tickLblPos val="nextTo"/>
        <c:crossAx val="599045631"/>
        <c:crossesAt val="1"/>
        <c:crossBetween val="midCat"/>
      </c:valAx>
      <c:valAx>
        <c:axId val="599045631"/>
        <c:scaling>
          <c:orientation val="minMax"/>
          <c:min val="1"/>
        </c:scaling>
        <c:delete val="0"/>
        <c:axPos val="l"/>
        <c:majorGridlines>
          <c:spPr>
            <a:ln w="3175">
              <a:solidFill>
                <a:srgbClr val="C0C0C0"/>
              </a:solidFill>
              <a:prstDash val="solid"/>
            </a:ln>
          </c:spPr>
        </c:majorGridlines>
        <c:numFmt formatCode="General" sourceLinked="1"/>
        <c:majorTickMark val="out"/>
        <c:minorTickMark val="none"/>
        <c:tickLblPos val="nextTo"/>
        <c:crossAx val="599044799"/>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fi-FI"/>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Model 5 for GallonsPer100MilesTo1981    (3 variables, n=362)</a:t>
            </a:r>
          </a:p>
        </c:rich>
      </c:tx>
      <c:overlay val="0"/>
    </c:title>
    <c:autoTitleDeleted val="0"/>
    <c:plotArea>
      <c:layout/>
      <c:barChart>
        <c:barDir val="col"/>
        <c:grouping val="clustered"/>
        <c:varyColors val="0"/>
        <c:ser>
          <c:idx val="0"/>
          <c:order val="0"/>
          <c:tx>
            <c:v>Actual</c:v>
          </c:tx>
          <c:spPr>
            <a:solidFill>
              <a:srgbClr val="0000FF"/>
            </a:solidFill>
            <a:ln w="3175">
              <a:solidFill>
                <a:srgbClr val="0000FF"/>
              </a:solidFill>
              <a:prstDash val="solid"/>
            </a:ln>
            <a:effectLst/>
          </c:spPr>
          <c:invertIfNegative val="0"/>
          <c:trendline>
            <c:spPr>
              <a:ln w="12700">
                <a:solidFill>
                  <a:srgbClr val="FF0000"/>
                </a:solidFill>
                <a:prstDash val="sysDash"/>
              </a:ln>
            </c:spPr>
            <c:trendlineType val="linear"/>
            <c:dispRSqr val="0"/>
            <c:dispEq val="0"/>
          </c:trendline>
          <c:cat>
            <c:numLit>
              <c:formatCode>General</c:formatCode>
              <c:ptCount val="36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numLit>
          </c:cat>
          <c:val>
            <c:numLit>
              <c:formatCode>General</c:formatCode>
              <c:ptCount val="362"/>
              <c:pt idx="0">
                <c:v>-0.86961258247619622</c:v>
              </c:pt>
              <c:pt idx="1">
                <c:v>-0.26529885191163771</c:v>
              </c:pt>
              <c:pt idx="2">
                <c:v>-0.93599903371967041</c:v>
              </c:pt>
              <c:pt idx="3">
                <c:v>-0.23774983839012354</c:v>
              </c:pt>
              <c:pt idx="4">
                <c:v>-0.5493751662813029</c:v>
              </c:pt>
              <c:pt idx="5">
                <c:v>-1.3389603707482207</c:v>
              </c:pt>
              <c:pt idx="6">
                <c:v>-1.0471473668295515</c:v>
              </c:pt>
              <c:pt idx="7">
                <c:v>-0.95572398661167757</c:v>
              </c:pt>
              <c:pt idx="8">
                <c:v>-1.1753500056034119</c:v>
              </c:pt>
              <c:pt idx="9">
                <c:v>-0.65519848736421071</c:v>
              </c:pt>
              <c:pt idx="10">
                <c:v>-0.1385831813836651</c:v>
              </c:pt>
              <c:pt idx="11">
                <c:v>0.3555815168881411</c:v>
              </c:pt>
              <c:pt idx="12">
                <c:v>-0.23706926849461052</c:v>
              </c:pt>
              <c:pt idx="13">
                <c:v>0.52283713944711696</c:v>
              </c:pt>
              <c:pt idx="14">
                <c:v>-0.55574406260146514</c:v>
              </c:pt>
              <c:pt idx="15">
                <c:v>-0.76161956982426204</c:v>
              </c:pt>
              <c:pt idx="16">
                <c:v>0.30804546055317505</c:v>
              </c:pt>
              <c:pt idx="17">
                <c:v>-0.15686604514278812</c:v>
              </c:pt>
              <c:pt idx="18">
                <c:v>-0.65837083920917427</c:v>
              </c:pt>
              <c:pt idx="19">
                <c:v>0.17873083001815138</c:v>
              </c:pt>
              <c:pt idx="20">
                <c:v>-1.0418348292560182</c:v>
              </c:pt>
              <c:pt idx="21">
                <c:v>-0.59114571188699117</c:v>
              </c:pt>
              <c:pt idx="22">
                <c:v>-0.72621548015323434</c:v>
              </c:pt>
              <c:pt idx="23">
                <c:v>-0.8386030665748021</c:v>
              </c:pt>
              <c:pt idx="24">
                <c:v>-0.27238618096630862</c:v>
              </c:pt>
              <c:pt idx="25">
                <c:v>1.5171390311358763</c:v>
              </c:pt>
              <c:pt idx="26">
                <c:v>1.9347214551283436</c:v>
              </c:pt>
              <c:pt idx="27">
                <c:v>0.9417073086143386</c:v>
              </c:pt>
              <c:pt idx="28">
                <c:v>2.6477550761643744</c:v>
              </c:pt>
              <c:pt idx="29">
                <c:v>-0.52667098077763574</c:v>
              </c:pt>
              <c:pt idx="30">
                <c:v>-0.8441543997179024</c:v>
              </c:pt>
              <c:pt idx="31">
                <c:v>-0.40808282835169774</c:v>
              </c:pt>
              <c:pt idx="32">
                <c:v>0.30200857877489273</c:v>
              </c:pt>
              <c:pt idx="33">
                <c:v>0.22975232870923179</c:v>
              </c:pt>
              <c:pt idx="34">
                <c:v>3.9769670165888726E-2</c:v>
              </c:pt>
              <c:pt idx="35">
                <c:v>-0.45360613552434881</c:v>
              </c:pt>
              <c:pt idx="36">
                <c:v>-0.23502945335863235</c:v>
              </c:pt>
              <c:pt idx="37">
                <c:v>-0.31182566952716861</c:v>
              </c:pt>
              <c:pt idx="38">
                <c:v>-0.71154323041373413</c:v>
              </c:pt>
              <c:pt idx="39">
                <c:v>-0.15049542051682696</c:v>
              </c:pt>
              <c:pt idx="40">
                <c:v>-5.4042782708986437E-2</c:v>
              </c:pt>
              <c:pt idx="41">
                <c:v>-0.18193480262568507</c:v>
              </c:pt>
              <c:pt idx="42">
                <c:v>-0.48158239633632594</c:v>
              </c:pt>
              <c:pt idx="43">
                <c:v>-1.019429880406169</c:v>
              </c:pt>
              <c:pt idx="44">
                <c:v>0.10210640716955854</c:v>
              </c:pt>
              <c:pt idx="45">
                <c:v>8.4608255998382731E-2</c:v>
              </c:pt>
              <c:pt idx="46">
                <c:v>-0.51981761240714164</c:v>
              </c:pt>
              <c:pt idx="47">
                <c:v>4.5516323384906521E-2</c:v>
              </c:pt>
              <c:pt idx="48">
                <c:v>1.8571623052699771E-2</c:v>
              </c:pt>
              <c:pt idx="49">
                <c:v>-0.66533110811810969</c:v>
              </c:pt>
              <c:pt idx="50">
                <c:v>-0.68865461045089349</c:v>
              </c:pt>
              <c:pt idx="51">
                <c:v>-0.72302859918732354</c:v>
              </c:pt>
              <c:pt idx="52">
                <c:v>-0.37628128553964313</c:v>
              </c:pt>
              <c:pt idx="53">
                <c:v>-0.5725503270654051</c:v>
              </c:pt>
              <c:pt idx="54">
                <c:v>6.240956638053019E-2</c:v>
              </c:pt>
              <c:pt idx="55">
                <c:v>-2.4912312521335078E-2</c:v>
              </c:pt>
              <c:pt idx="56">
                <c:v>-0.17312881800519175</c:v>
              </c:pt>
              <c:pt idx="57">
                <c:v>-3.2550836347350121E-2</c:v>
              </c:pt>
              <c:pt idx="58">
                <c:v>0.35135492554234204</c:v>
              </c:pt>
              <c:pt idx="59">
                <c:v>0.53348884480016778</c:v>
              </c:pt>
              <c:pt idx="60">
                <c:v>0.55674065466227507</c:v>
              </c:pt>
              <c:pt idx="61">
                <c:v>0.28688846917770849</c:v>
              </c:pt>
              <c:pt idx="62">
                <c:v>-0.47965159867450868</c:v>
              </c:pt>
              <c:pt idx="63">
                <c:v>-0.44799516197424971</c:v>
              </c:pt>
              <c:pt idx="64">
                <c:v>1.2910695290563545E-2</c:v>
              </c:pt>
              <c:pt idx="65">
                <c:v>-0.6451090008637026</c:v>
              </c:pt>
              <c:pt idx="66">
                <c:v>0.90203894855445732</c:v>
              </c:pt>
              <c:pt idx="67">
                <c:v>7.4041137562849357E-2</c:v>
              </c:pt>
              <c:pt idx="68">
                <c:v>0.73524942433360785</c:v>
              </c:pt>
              <c:pt idx="69">
                <c:v>-9.1596913619556908E-2</c:v>
              </c:pt>
              <c:pt idx="70">
                <c:v>0.84215064759263569</c:v>
              </c:pt>
              <c:pt idx="71">
                <c:v>-0.13981034028098716</c:v>
              </c:pt>
              <c:pt idx="72">
                <c:v>0.77719859588882123</c:v>
              </c:pt>
              <c:pt idx="73">
                <c:v>0.45230780240926283</c:v>
              </c:pt>
              <c:pt idx="74">
                <c:v>0.10175383132819871</c:v>
              </c:pt>
              <c:pt idx="75">
                <c:v>0.25532277702650497</c:v>
              </c:pt>
              <c:pt idx="76">
                <c:v>5.5152839780261864E-2</c:v>
              </c:pt>
              <c:pt idx="77">
                <c:v>-0.40588319106361848</c:v>
              </c:pt>
              <c:pt idx="78">
                <c:v>-0.18235164956246352</c:v>
              </c:pt>
              <c:pt idx="79">
                <c:v>0.12595613835131214</c:v>
              </c:pt>
              <c:pt idx="80">
                <c:v>-0.75815529549775951</c:v>
              </c:pt>
              <c:pt idx="81">
                <c:v>-0.29639321211366898</c:v>
              </c:pt>
              <c:pt idx="82">
                <c:v>-0.50931577613007084</c:v>
              </c:pt>
              <c:pt idx="83">
                <c:v>-0.35692361349507751</c:v>
              </c:pt>
              <c:pt idx="84">
                <c:v>0.56295014329227211</c:v>
              </c:pt>
              <c:pt idx="85">
                <c:v>0.74709505924850994</c:v>
              </c:pt>
              <c:pt idx="86">
                <c:v>0.93393538329476122</c:v>
              </c:pt>
              <c:pt idx="87">
                <c:v>0.37705030643469062</c:v>
              </c:pt>
              <c:pt idx="88">
                <c:v>0.13773830207946336</c:v>
              </c:pt>
              <c:pt idx="89">
                <c:v>-5.20950590527125E-2</c:v>
              </c:pt>
              <c:pt idx="90">
                <c:v>0.29209137503212812</c:v>
              </c:pt>
              <c:pt idx="91">
                <c:v>0.3591336663082485</c:v>
              </c:pt>
              <c:pt idx="92">
                <c:v>3.0533642554297913E-2</c:v>
              </c:pt>
              <c:pt idx="93">
                <c:v>-0.54764373666589439</c:v>
              </c:pt>
              <c:pt idx="94">
                <c:v>-0.25687389502049029</c:v>
              </c:pt>
              <c:pt idx="95">
                <c:v>0.91679197560675885</c:v>
              </c:pt>
              <c:pt idx="96">
                <c:v>0.20201119494867825</c:v>
              </c:pt>
              <c:pt idx="97">
                <c:v>0.73549721089923104</c:v>
              </c:pt>
              <c:pt idx="98">
                <c:v>0.46338011470110985</c:v>
              </c:pt>
              <c:pt idx="99">
                <c:v>0.4585695750619978</c:v>
              </c:pt>
              <c:pt idx="100">
                <c:v>-0.65419422397508331</c:v>
              </c:pt>
              <c:pt idx="101">
                <c:v>0.42798162138385853</c:v>
              </c:pt>
              <c:pt idx="102">
                <c:v>1.0147153663804058</c:v>
              </c:pt>
              <c:pt idx="103">
                <c:v>0.24281703504282248</c:v>
              </c:pt>
              <c:pt idx="104">
                <c:v>-0.10150365233011893</c:v>
              </c:pt>
              <c:pt idx="105">
                <c:v>0.65978704877290006</c:v>
              </c:pt>
              <c:pt idx="106">
                <c:v>0.66122716072641374</c:v>
              </c:pt>
              <c:pt idx="107">
                <c:v>0.84405573842167314</c:v>
              </c:pt>
              <c:pt idx="108">
                <c:v>0.57333594137691613</c:v>
              </c:pt>
              <c:pt idx="109">
                <c:v>0.21689701298108233</c:v>
              </c:pt>
              <c:pt idx="110">
                <c:v>1.5809273425769197</c:v>
              </c:pt>
              <c:pt idx="111">
                <c:v>1.0907919947083293</c:v>
              </c:pt>
              <c:pt idx="112">
                <c:v>0.21619209564437458</c:v>
              </c:pt>
              <c:pt idx="113">
                <c:v>-0.3072976584245839</c:v>
              </c:pt>
              <c:pt idx="114">
                <c:v>-0.21092117007946065</c:v>
              </c:pt>
              <c:pt idx="115">
                <c:v>-1.5248316476223867</c:v>
              </c:pt>
              <c:pt idx="116">
                <c:v>0.11247429109093154</c:v>
              </c:pt>
              <c:pt idx="117">
                <c:v>0.2633885471362154</c:v>
              </c:pt>
              <c:pt idx="118">
                <c:v>0.4368817783305019</c:v>
              </c:pt>
              <c:pt idx="119">
                <c:v>0.17706124381654309</c:v>
              </c:pt>
              <c:pt idx="120">
                <c:v>0.61713691360231593</c:v>
              </c:pt>
              <c:pt idx="121">
                <c:v>-0.64037117575598135</c:v>
              </c:pt>
              <c:pt idx="122">
                <c:v>-8.5047118576119018E-2</c:v>
              </c:pt>
              <c:pt idx="123">
                <c:v>2.4763518027020499</c:v>
              </c:pt>
              <c:pt idx="124">
                <c:v>-0.12143401091679884</c:v>
              </c:pt>
              <c:pt idx="125">
                <c:v>0.35848532529543142</c:v>
              </c:pt>
              <c:pt idx="126">
                <c:v>1.2103052188854644</c:v>
              </c:pt>
              <c:pt idx="127">
                <c:v>-0.22092475959662217</c:v>
              </c:pt>
              <c:pt idx="128">
                <c:v>-0.33517861921647674</c:v>
              </c:pt>
              <c:pt idx="129">
                <c:v>-0.16188793044507044</c:v>
              </c:pt>
              <c:pt idx="130">
                <c:v>-0.25858637439197008</c:v>
              </c:pt>
              <c:pt idx="131">
                <c:v>0.229267170928666</c:v>
              </c:pt>
              <c:pt idx="132">
                <c:v>0.34192272923583911</c:v>
              </c:pt>
              <c:pt idx="133">
                <c:v>-0.29026809177651192</c:v>
              </c:pt>
              <c:pt idx="134">
                <c:v>-0.53255787789514919</c:v>
              </c:pt>
              <c:pt idx="135">
                <c:v>0.12575241413067673</c:v>
              </c:pt>
              <c:pt idx="136">
                <c:v>-0.11678156392164407</c:v>
              </c:pt>
              <c:pt idx="137">
                <c:v>-0.27002113166990416</c:v>
              </c:pt>
              <c:pt idx="138">
                <c:v>0.13686849508515753</c:v>
              </c:pt>
              <c:pt idx="139">
                <c:v>-0.46171665554933661</c:v>
              </c:pt>
              <c:pt idx="140">
                <c:v>0.38293538110887893</c:v>
              </c:pt>
              <c:pt idx="141">
                <c:v>-0.12841007753576283</c:v>
              </c:pt>
              <c:pt idx="142">
                <c:v>0.27528918268795266</c:v>
              </c:pt>
              <c:pt idx="143">
                <c:v>-0.34316023545459196</c:v>
              </c:pt>
              <c:pt idx="144">
                <c:v>-0.15829742993421947</c:v>
              </c:pt>
              <c:pt idx="145">
                <c:v>0.45850092031945433</c:v>
              </c:pt>
              <c:pt idx="146">
                <c:v>-3.7030440908058626E-2</c:v>
              </c:pt>
              <c:pt idx="147">
                <c:v>-0.19259266052486712</c:v>
              </c:pt>
              <c:pt idx="148">
                <c:v>-0.35829145786319794</c:v>
              </c:pt>
              <c:pt idx="149">
                <c:v>-0.28433727434832257</c:v>
              </c:pt>
              <c:pt idx="150">
                <c:v>6.7967194456075575E-2</c:v>
              </c:pt>
              <c:pt idx="151">
                <c:v>3.6742312090265017E-2</c:v>
              </c:pt>
              <c:pt idx="152">
                <c:v>1.4339315088218427</c:v>
              </c:pt>
              <c:pt idx="153">
                <c:v>1.78143208966116</c:v>
              </c:pt>
              <c:pt idx="154">
                <c:v>-1.2981671319052088</c:v>
              </c:pt>
              <c:pt idx="155">
                <c:v>-0.40155505883855547</c:v>
              </c:pt>
              <c:pt idx="156">
                <c:v>-0.92993711044364158</c:v>
              </c:pt>
              <c:pt idx="157">
                <c:v>-0.22346901736632585</c:v>
              </c:pt>
              <c:pt idx="158">
                <c:v>-0.2427933022905</c:v>
              </c:pt>
              <c:pt idx="159">
                <c:v>0.1756931273098159</c:v>
              </c:pt>
              <c:pt idx="160">
                <c:v>0.76600072542071462</c:v>
              </c:pt>
              <c:pt idx="161">
                <c:v>-0.30039354843792765</c:v>
              </c:pt>
              <c:pt idx="162">
                <c:v>-0.26240022547269515</c:v>
              </c:pt>
              <c:pt idx="163">
                <c:v>-0.25512654107364519</c:v>
              </c:pt>
              <c:pt idx="164">
                <c:v>2.3581340688353185</c:v>
              </c:pt>
              <c:pt idx="165">
                <c:v>-0.20808979443384867</c:v>
              </c:pt>
              <c:pt idx="166">
                <c:v>3.6868303855478679E-2</c:v>
              </c:pt>
              <c:pt idx="167">
                <c:v>0.21054003515468711</c:v>
              </c:pt>
              <c:pt idx="168">
                <c:v>0.13463293554852385</c:v>
              </c:pt>
              <c:pt idx="169">
                <c:v>-0.32339874137027902</c:v>
              </c:pt>
              <c:pt idx="170">
                <c:v>0.30821082241657471</c:v>
              </c:pt>
              <c:pt idx="171">
                <c:v>-0.13191481861522991</c:v>
              </c:pt>
              <c:pt idx="172">
                <c:v>0.70021219075373065</c:v>
              </c:pt>
              <c:pt idx="173">
                <c:v>0.12683764243055418</c:v>
              </c:pt>
              <c:pt idx="174">
                <c:v>0.17334132791932522</c:v>
              </c:pt>
              <c:pt idx="175">
                <c:v>-0.12446194515486386</c:v>
              </c:pt>
              <c:pt idx="176">
                <c:v>-0.40459215779178059</c:v>
              </c:pt>
              <c:pt idx="177">
                <c:v>-0.2680584314062413</c:v>
              </c:pt>
              <c:pt idx="178">
                <c:v>-0.59574574663138957</c:v>
              </c:pt>
              <c:pt idx="179">
                <c:v>1.8689703169366467E-2</c:v>
              </c:pt>
              <c:pt idx="180">
                <c:v>-0.40877967230585055</c:v>
              </c:pt>
              <c:pt idx="181">
                <c:v>0.36740169608032147</c:v>
              </c:pt>
              <c:pt idx="182">
                <c:v>-0.16296751698983059</c:v>
              </c:pt>
              <c:pt idx="183">
                <c:v>0.18442952903855625</c:v>
              </c:pt>
              <c:pt idx="184">
                <c:v>7.8671157964059102E-2</c:v>
              </c:pt>
              <c:pt idx="185">
                <c:v>-0.89872296857887068</c:v>
              </c:pt>
              <c:pt idx="186">
                <c:v>-0.4076161611416298</c:v>
              </c:pt>
              <c:pt idx="187">
                <c:v>0.31209901631060966</c:v>
              </c:pt>
              <c:pt idx="188">
                <c:v>0.19196655848987287</c:v>
              </c:pt>
              <c:pt idx="189">
                <c:v>-0.51687740507507574</c:v>
              </c:pt>
              <c:pt idx="190">
                <c:v>-0.70722430830560246</c:v>
              </c:pt>
              <c:pt idx="191">
                <c:v>-0.47038587091994177</c:v>
              </c:pt>
              <c:pt idx="192">
                <c:v>-0.35387272676725079</c:v>
              </c:pt>
              <c:pt idx="193">
                <c:v>0.27161369612396857</c:v>
              </c:pt>
              <c:pt idx="194">
                <c:v>0.68031521053452693</c:v>
              </c:pt>
              <c:pt idx="195">
                <c:v>0.25853750086209271</c:v>
              </c:pt>
              <c:pt idx="196">
                <c:v>0.150389561600905</c:v>
              </c:pt>
              <c:pt idx="197">
                <c:v>-0.59246057385383466</c:v>
              </c:pt>
              <c:pt idx="198">
                <c:v>0.22864047285570521</c:v>
              </c:pt>
              <c:pt idx="199">
                <c:v>-0.25575940233111805</c:v>
              </c:pt>
              <c:pt idx="200">
                <c:v>0.74084064338390032</c:v>
              </c:pt>
              <c:pt idx="201">
                <c:v>0.33450480674622263</c:v>
              </c:pt>
              <c:pt idx="202">
                <c:v>-0.13195562684367523</c:v>
              </c:pt>
              <c:pt idx="203">
                <c:v>6.7054778077839661E-2</c:v>
              </c:pt>
              <c:pt idx="204">
                <c:v>-0.22787738795842749</c:v>
              </c:pt>
              <c:pt idx="205">
                <c:v>2.7670076827622125E-2</c:v>
              </c:pt>
              <c:pt idx="206">
                <c:v>1.3517541049245638</c:v>
              </c:pt>
              <c:pt idx="207">
                <c:v>0.24547716607443526</c:v>
              </c:pt>
              <c:pt idx="208">
                <c:v>0.52405479508020925</c:v>
              </c:pt>
              <c:pt idx="209">
                <c:v>0.10118371558569272</c:v>
              </c:pt>
              <c:pt idx="210">
                <c:v>-1.0669188635507094</c:v>
              </c:pt>
              <c:pt idx="211">
                <c:v>1.2440621888221006</c:v>
              </c:pt>
              <c:pt idx="212">
                <c:v>1.5931590968827312</c:v>
              </c:pt>
              <c:pt idx="213">
                <c:v>1.5863804095058542</c:v>
              </c:pt>
              <c:pt idx="214">
                <c:v>-5.1436129052535584E-3</c:v>
              </c:pt>
              <c:pt idx="215">
                <c:v>-7.7497469412306952E-2</c:v>
              </c:pt>
              <c:pt idx="216">
                <c:v>-4.6640209170275782E-2</c:v>
              </c:pt>
              <c:pt idx="217">
                <c:v>0.20473955488077999</c:v>
              </c:pt>
              <c:pt idx="218">
                <c:v>-8.3109878269934878E-2</c:v>
              </c:pt>
              <c:pt idx="219">
                <c:v>-0.38031612913738844</c:v>
              </c:pt>
              <c:pt idx="220">
                <c:v>-0.1734358805676246</c:v>
              </c:pt>
              <c:pt idx="221">
                <c:v>2.7265983093862189E-2</c:v>
              </c:pt>
              <c:pt idx="222">
                <c:v>0.16021155428379252</c:v>
              </c:pt>
              <c:pt idx="223">
                <c:v>0.34335205185997975</c:v>
              </c:pt>
              <c:pt idx="224">
                <c:v>-0.33424423608325249</c:v>
              </c:pt>
              <c:pt idx="225">
                <c:v>-0.17096956448973977</c:v>
              </c:pt>
              <c:pt idx="226">
                <c:v>0.11970697428797195</c:v>
              </c:pt>
              <c:pt idx="227">
                <c:v>-0.54290501851979123</c:v>
              </c:pt>
              <c:pt idx="228">
                <c:v>-0.19522461341422215</c:v>
              </c:pt>
              <c:pt idx="229">
                <c:v>-0.55077213192544949</c:v>
              </c:pt>
              <c:pt idx="230">
                <c:v>-0.45218122192473231</c:v>
              </c:pt>
              <c:pt idx="231">
                <c:v>0.3253816198862145</c:v>
              </c:pt>
              <c:pt idx="232">
                <c:v>-0.13217556080162307</c:v>
              </c:pt>
              <c:pt idx="233">
                <c:v>0.33397237878091213</c:v>
              </c:pt>
              <c:pt idx="234">
                <c:v>-0.3188947144026657</c:v>
              </c:pt>
              <c:pt idx="235">
                <c:v>0.12948910313797857</c:v>
              </c:pt>
              <c:pt idx="236">
                <c:v>-0.34719027297311689</c:v>
              </c:pt>
              <c:pt idx="237">
                <c:v>0.23731293709223555</c:v>
              </c:pt>
              <c:pt idx="238">
                <c:v>-0.161268291351087</c:v>
              </c:pt>
              <c:pt idx="239">
                <c:v>0.16784519737654424</c:v>
              </c:pt>
              <c:pt idx="240">
                <c:v>0.44701939970322258</c:v>
              </c:pt>
              <c:pt idx="241">
                <c:v>0.29482936429914197</c:v>
              </c:pt>
              <c:pt idx="242">
                <c:v>-0.4991388252198723</c:v>
              </c:pt>
              <c:pt idx="243">
                <c:v>4.8020242830096205E-2</c:v>
              </c:pt>
              <c:pt idx="244">
                <c:v>0.1989305534746606</c:v>
              </c:pt>
              <c:pt idx="245">
                <c:v>-0.55694486759346873</c:v>
              </c:pt>
              <c:pt idx="246">
                <c:v>9.3808484221832966E-2</c:v>
              </c:pt>
              <c:pt idx="247">
                <c:v>-1.7529380123220584E-2</c:v>
              </c:pt>
              <c:pt idx="248">
                <c:v>-0.58620964912745332</c:v>
              </c:pt>
              <c:pt idx="249">
                <c:v>-0.5734611026343357</c:v>
              </c:pt>
              <c:pt idx="250">
                <c:v>-1.1767357259923727E-2</c:v>
              </c:pt>
              <c:pt idx="251">
                <c:v>0.21619693766036185</c:v>
              </c:pt>
              <c:pt idx="252">
                <c:v>0.60592449838686147</c:v>
              </c:pt>
              <c:pt idx="253">
                <c:v>-7.2679604510706763E-2</c:v>
              </c:pt>
              <c:pt idx="254">
                <c:v>-0.17072876130043646</c:v>
              </c:pt>
              <c:pt idx="255">
                <c:v>0.46119043402986559</c:v>
              </c:pt>
              <c:pt idx="256">
                <c:v>-0.16915296282415238</c:v>
              </c:pt>
              <c:pt idx="257">
                <c:v>0.3299554755956482</c:v>
              </c:pt>
              <c:pt idx="258">
                <c:v>1.0285252523909882E-2</c:v>
              </c:pt>
              <c:pt idx="259">
                <c:v>0.34882187125968933</c:v>
              </c:pt>
              <c:pt idx="260">
                <c:v>-0.17751476741775729</c:v>
              </c:pt>
              <c:pt idx="261">
                <c:v>8.5876936166735973E-2</c:v>
              </c:pt>
              <c:pt idx="262">
                <c:v>0.46381708400116306</c:v>
              </c:pt>
              <c:pt idx="263">
                <c:v>-0.46410946188620184</c:v>
              </c:pt>
              <c:pt idx="264">
                <c:v>0.14577887180270599</c:v>
              </c:pt>
              <c:pt idx="265">
                <c:v>-0.27087928091857494</c:v>
              </c:pt>
              <c:pt idx="266">
                <c:v>8.3710000531344697E-2</c:v>
              </c:pt>
              <c:pt idx="267">
                <c:v>-9.9846893922646895E-2</c:v>
              </c:pt>
              <c:pt idx="268">
                <c:v>0.88916483888531417</c:v>
              </c:pt>
              <c:pt idx="269">
                <c:v>9.2161870069811691E-2</c:v>
              </c:pt>
              <c:pt idx="270">
                <c:v>-3.3823463954405497E-3</c:v>
              </c:pt>
              <c:pt idx="271">
                <c:v>0.45817354972752256</c:v>
              </c:pt>
              <c:pt idx="272">
                <c:v>0.61538688892052917</c:v>
              </c:pt>
              <c:pt idx="273">
                <c:v>1.0105836458158572</c:v>
              </c:pt>
              <c:pt idx="274">
                <c:v>0.27172042170864064</c:v>
              </c:pt>
              <c:pt idx="275">
                <c:v>0.89759164263072932</c:v>
              </c:pt>
              <c:pt idx="276">
                <c:v>0.17341589105728916</c:v>
              </c:pt>
              <c:pt idx="277">
                <c:v>0.22764105284462843</c:v>
              </c:pt>
              <c:pt idx="278">
                <c:v>-0.14575919155707773</c:v>
              </c:pt>
              <c:pt idx="279">
                <c:v>0.80592810044264951</c:v>
              </c:pt>
              <c:pt idx="280">
                <c:v>0.34365889148055651</c:v>
              </c:pt>
              <c:pt idx="281">
                <c:v>0.31899240048175237</c:v>
              </c:pt>
              <c:pt idx="282">
                <c:v>-5.0244966318381046E-2</c:v>
              </c:pt>
              <c:pt idx="283">
                <c:v>0.21635142989714673</c:v>
              </c:pt>
              <c:pt idx="284">
                <c:v>0.16929682803305646</c:v>
              </c:pt>
              <c:pt idx="285">
                <c:v>0.18770477687551157</c:v>
              </c:pt>
              <c:pt idx="286">
                <c:v>-0.19697038164993685</c:v>
              </c:pt>
              <c:pt idx="287">
                <c:v>-0.59911624051563006</c:v>
              </c:pt>
              <c:pt idx="288">
                <c:v>0.4226293460257331</c:v>
              </c:pt>
              <c:pt idx="289">
                <c:v>-0.12147249078655253</c:v>
              </c:pt>
              <c:pt idx="290">
                <c:v>-0.54004860668310606</c:v>
              </c:pt>
              <c:pt idx="291">
                <c:v>0.34774508230737711</c:v>
              </c:pt>
              <c:pt idx="292">
                <c:v>0.12787589035099334</c:v>
              </c:pt>
              <c:pt idx="293">
                <c:v>-4.1930566895129751E-2</c:v>
              </c:pt>
              <c:pt idx="294">
                <c:v>-0.15094495132872288</c:v>
              </c:pt>
              <c:pt idx="295">
                <c:v>-0.93137324684269895</c:v>
              </c:pt>
              <c:pt idx="296">
                <c:v>-1.3561135741983952</c:v>
              </c:pt>
              <c:pt idx="297">
                <c:v>-0.71491719091985573</c:v>
              </c:pt>
              <c:pt idx="298">
                <c:v>-0.64398102634342713</c:v>
              </c:pt>
              <c:pt idx="299">
                <c:v>-0.20421200531906436</c:v>
              </c:pt>
              <c:pt idx="300">
                <c:v>-0.16622537411681693</c:v>
              </c:pt>
              <c:pt idx="301">
                <c:v>0.28290739547668364</c:v>
              </c:pt>
              <c:pt idx="302">
                <c:v>-0.35081457183544451</c:v>
              </c:pt>
              <c:pt idx="303">
                <c:v>-0.35576696291458587</c:v>
              </c:pt>
              <c:pt idx="304">
                <c:v>-0.50033706826042845</c:v>
              </c:pt>
              <c:pt idx="305">
                <c:v>-0.37438228787913053</c:v>
              </c:pt>
              <c:pt idx="306">
                <c:v>-0.7472385629784184</c:v>
              </c:pt>
              <c:pt idx="307">
                <c:v>-0.56161642572762238</c:v>
              </c:pt>
              <c:pt idx="308">
                <c:v>-1.269034963376825E-3</c:v>
              </c:pt>
              <c:pt idx="309">
                <c:v>0.22023606603585</c:v>
              </c:pt>
              <c:pt idx="310">
                <c:v>-4.0606540836303662E-2</c:v>
              </c:pt>
              <c:pt idx="311">
                <c:v>-0.18391129597812705</c:v>
              </c:pt>
              <c:pt idx="312">
                <c:v>-0.19570238904386006</c:v>
              </c:pt>
              <c:pt idx="313">
                <c:v>-5.2294875844189903E-2</c:v>
              </c:pt>
              <c:pt idx="314">
                <c:v>0.58868226942523538</c:v>
              </c:pt>
              <c:pt idx="315">
                <c:v>-0.12686884501283258</c:v>
              </c:pt>
              <c:pt idx="316">
                <c:v>-0.44148742915624339</c:v>
              </c:pt>
              <c:pt idx="317">
                <c:v>-0.27349904488899579</c:v>
              </c:pt>
              <c:pt idx="318">
                <c:v>-0.75844683984627803</c:v>
              </c:pt>
              <c:pt idx="319">
                <c:v>-1.14918299665141E-2</c:v>
              </c:pt>
              <c:pt idx="320">
                <c:v>-0.69826661391403455</c:v>
              </c:pt>
              <c:pt idx="321">
                <c:v>-0.44030761619918302</c:v>
              </c:pt>
              <c:pt idx="322">
                <c:v>-0.39320896853828735</c:v>
              </c:pt>
              <c:pt idx="323">
                <c:v>-0.425413409594257</c:v>
              </c:pt>
              <c:pt idx="324">
                <c:v>-0.69566486103009417</c:v>
              </c:pt>
              <c:pt idx="325">
                <c:v>-1.177529608401545</c:v>
              </c:pt>
              <c:pt idx="326">
                <c:v>-0.97192411083115937</c:v>
              </c:pt>
              <c:pt idx="327">
                <c:v>-0.28755456474917596</c:v>
              </c:pt>
              <c:pt idx="328">
                <c:v>5.4739013504886191E-2</c:v>
              </c:pt>
              <c:pt idx="329">
                <c:v>0.87049578617130496</c:v>
              </c:pt>
              <c:pt idx="330">
                <c:v>-1.3119876500615724</c:v>
              </c:pt>
              <c:pt idx="331">
                <c:v>0.71496425575960298</c:v>
              </c:pt>
              <c:pt idx="332">
                <c:v>-0.65718571061721009</c:v>
              </c:pt>
              <c:pt idx="333">
                <c:v>-3.9474275671877113E-2</c:v>
              </c:pt>
              <c:pt idx="334">
                <c:v>0.33704987611826276</c:v>
              </c:pt>
              <c:pt idx="335">
                <c:v>0.23608149134363998</c:v>
              </c:pt>
              <c:pt idx="336">
                <c:v>0.31062475325429517</c:v>
              </c:pt>
              <c:pt idx="337">
                <c:v>0.4194439047886247</c:v>
              </c:pt>
              <c:pt idx="338">
                <c:v>0.12707890219487306</c:v>
              </c:pt>
              <c:pt idx="339">
                <c:v>0.34870372446373255</c:v>
              </c:pt>
              <c:pt idx="340">
                <c:v>0.15728325473723226</c:v>
              </c:pt>
              <c:pt idx="341">
                <c:v>0.61855781782758434</c:v>
              </c:pt>
              <c:pt idx="342">
                <c:v>0.42529424608048139</c:v>
              </c:pt>
              <c:pt idx="343">
                <c:v>0.1614269902686809</c:v>
              </c:pt>
              <c:pt idx="344">
                <c:v>3.9019530033499894E-2</c:v>
              </c:pt>
              <c:pt idx="345">
                <c:v>0.35569898356786389</c:v>
              </c:pt>
              <c:pt idx="346">
                <c:v>5.1451344291854717E-2</c:v>
              </c:pt>
              <c:pt idx="347">
                <c:v>0.27692351109964486</c:v>
              </c:pt>
              <c:pt idx="348">
                <c:v>0.28956452342837702</c:v>
              </c:pt>
              <c:pt idx="349">
                <c:v>0.14767114234909418</c:v>
              </c:pt>
              <c:pt idx="350">
                <c:v>5.173078302519718E-2</c:v>
              </c:pt>
              <c:pt idx="351">
                <c:v>-6.763555638247265E-3</c:v>
              </c:pt>
              <c:pt idx="352">
                <c:v>-0.58054029822936126</c:v>
              </c:pt>
              <c:pt idx="353">
                <c:v>-0.28244630721875108</c:v>
              </c:pt>
              <c:pt idx="354">
                <c:v>-0.68868157497107196</c:v>
              </c:pt>
              <c:pt idx="355">
                <c:v>-0.87076843103948454</c:v>
              </c:pt>
              <c:pt idx="356">
                <c:v>-0.16659941315448279</c:v>
              </c:pt>
              <c:pt idx="357">
                <c:v>-3.9948885323730643E-2</c:v>
              </c:pt>
              <c:pt idx="358">
                <c:v>-0.24668223343529228</c:v>
              </c:pt>
              <c:pt idx="359">
                <c:v>-1.3065701751144996</c:v>
              </c:pt>
              <c:pt idx="360">
                <c:v>0.85764617495738005</c:v>
              </c:pt>
              <c:pt idx="361">
                <c:v>1.0982220584777087</c:v>
              </c:pt>
            </c:numLit>
          </c:val>
          <c:extLst>
            <c:ext xmlns:c16="http://schemas.microsoft.com/office/drawing/2014/chart" uri="{C3380CC4-5D6E-409C-BE32-E72D297353CC}">
              <c16:uniqueId val="{00000000-2333-4252-AFDD-24C1931B480F}"/>
            </c:ext>
          </c:extLst>
        </c:ser>
        <c:dLbls>
          <c:showLegendKey val="0"/>
          <c:showVal val="0"/>
          <c:showCatName val="0"/>
          <c:showSerName val="0"/>
          <c:showPercent val="0"/>
          <c:showBubbleSize val="0"/>
        </c:dLbls>
        <c:gapWidth val="25"/>
        <c:axId val="599049375"/>
        <c:axId val="599053951"/>
      </c:barChart>
      <c:catAx>
        <c:axId val="599049375"/>
        <c:scaling>
          <c:orientation val="minMax"/>
        </c:scaling>
        <c:delete val="0"/>
        <c:axPos val="b"/>
        <c:numFmt formatCode="General" sourceLinked="1"/>
        <c:majorTickMark val="none"/>
        <c:minorTickMark val="none"/>
        <c:tickLblPos val="low"/>
        <c:txPr>
          <a:bodyPr rot="-5400000" vert="horz"/>
          <a:lstStyle/>
          <a:p>
            <a:pPr>
              <a:defRPr sz="900"/>
            </a:pPr>
            <a:endParaRPr lang="fi-FI"/>
          </a:p>
        </c:txPr>
        <c:crossAx val="599053951"/>
        <c:crossesAt val="0"/>
        <c:auto val="1"/>
        <c:lblAlgn val="ctr"/>
        <c:lblOffset val="100"/>
        <c:noMultiLvlLbl val="0"/>
      </c:catAx>
      <c:valAx>
        <c:axId val="599053951"/>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599049375"/>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7" Type="http://schemas.openxmlformats.org/officeDocument/2006/relationships/image" Target="../media/image7.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_rels/drawing2.xml.rels><?xml version="1.0" encoding="UTF-8" standalone="yes"?>
<Relationships xmlns="http://schemas.openxmlformats.org/package/2006/relationships"><Relationship Id="rId3" Type="http://schemas.openxmlformats.org/officeDocument/2006/relationships/image" Target="../media/image10.emf"/><Relationship Id="rId7" Type="http://schemas.openxmlformats.org/officeDocument/2006/relationships/image" Target="../media/image14.emf"/><Relationship Id="rId2" Type="http://schemas.openxmlformats.org/officeDocument/2006/relationships/image" Target="../media/image9.emf"/><Relationship Id="rId1" Type="http://schemas.openxmlformats.org/officeDocument/2006/relationships/image" Target="../media/image8.emf"/><Relationship Id="rId6" Type="http://schemas.openxmlformats.org/officeDocument/2006/relationships/image" Target="../media/image13.emf"/><Relationship Id="rId5" Type="http://schemas.openxmlformats.org/officeDocument/2006/relationships/image" Target="../media/image12.emf"/><Relationship Id="rId4" Type="http://schemas.openxmlformats.org/officeDocument/2006/relationships/image" Target="../media/image11.emf"/></Relationships>
</file>

<file path=xl/drawings/_rels/drawing3.xml.rels><?xml version="1.0" encoding="UTF-8" standalone="yes"?>
<Relationships xmlns="http://schemas.openxmlformats.org/package/2006/relationships"><Relationship Id="rId3" Type="http://schemas.openxmlformats.org/officeDocument/2006/relationships/image" Target="../media/image17.emf"/><Relationship Id="rId7" Type="http://schemas.openxmlformats.org/officeDocument/2006/relationships/image" Target="../media/image21.emf"/><Relationship Id="rId2" Type="http://schemas.openxmlformats.org/officeDocument/2006/relationships/image" Target="../media/image16.emf"/><Relationship Id="rId1" Type="http://schemas.openxmlformats.org/officeDocument/2006/relationships/image" Target="../media/image15.emf"/><Relationship Id="rId6" Type="http://schemas.openxmlformats.org/officeDocument/2006/relationships/image" Target="../media/image20.emf"/><Relationship Id="rId5" Type="http://schemas.openxmlformats.org/officeDocument/2006/relationships/image" Target="../media/image19.emf"/><Relationship Id="rId4" Type="http://schemas.openxmlformats.org/officeDocument/2006/relationships/image" Target="../media/image18.emf"/></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image" Target="../media/image24.emf"/><Relationship Id="rId2" Type="http://schemas.openxmlformats.org/officeDocument/2006/relationships/image" Target="../media/image23.emf"/><Relationship Id="rId1" Type="http://schemas.openxmlformats.org/officeDocument/2006/relationships/image" Target="../media/image22.emf"/><Relationship Id="rId5" Type="http://schemas.openxmlformats.org/officeDocument/2006/relationships/image" Target="../media/image26.emf"/><Relationship Id="rId4" Type="http://schemas.openxmlformats.org/officeDocument/2006/relationships/image" Target="../media/image25.emf"/></Relationships>
</file>

<file path=xl/drawings/_rels/drawing6.xml.rels><?xml version="1.0" encoding="UTF-8" standalone="yes"?>
<Relationships xmlns="http://schemas.openxmlformats.org/package/2006/relationships"><Relationship Id="rId3" Type="http://schemas.openxmlformats.org/officeDocument/2006/relationships/image" Target="../media/image29.emf"/><Relationship Id="rId2" Type="http://schemas.openxmlformats.org/officeDocument/2006/relationships/image" Target="../media/image28.emf"/><Relationship Id="rId1" Type="http://schemas.openxmlformats.org/officeDocument/2006/relationships/image" Target="../media/image27.emf"/><Relationship Id="rId5" Type="http://schemas.openxmlformats.org/officeDocument/2006/relationships/image" Target="../media/image31.emf"/><Relationship Id="rId4" Type="http://schemas.openxmlformats.org/officeDocument/2006/relationships/image" Target="../media/image30.emf"/></Relationships>
</file>

<file path=xl/drawings/_rels/drawing7.xml.rels><?xml version="1.0" encoding="UTF-8" standalone="yes"?>
<Relationships xmlns="http://schemas.openxmlformats.org/package/2006/relationships"><Relationship Id="rId3" Type="http://schemas.openxmlformats.org/officeDocument/2006/relationships/image" Target="../media/image34.emf"/><Relationship Id="rId2" Type="http://schemas.openxmlformats.org/officeDocument/2006/relationships/image" Target="../media/image33.emf"/><Relationship Id="rId1" Type="http://schemas.openxmlformats.org/officeDocument/2006/relationships/image" Target="../media/image32.emf"/><Relationship Id="rId5" Type="http://schemas.openxmlformats.org/officeDocument/2006/relationships/image" Target="../media/image36.emf"/><Relationship Id="rId4" Type="http://schemas.openxmlformats.org/officeDocument/2006/relationships/image" Target="../media/image35.emf"/></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2" Type="http://schemas.openxmlformats.org/officeDocument/2006/relationships/image" Target="../media/image38.png"/><Relationship Id="rId1" Type="http://schemas.openxmlformats.org/officeDocument/2006/relationships/image" Target="../media/image37.png"/></Relationships>
</file>

<file path=xl/drawings/drawing1.xml><?xml version="1.0" encoding="utf-8"?>
<xdr:wsDr xmlns:xdr="http://schemas.openxmlformats.org/drawingml/2006/spreadsheetDrawing" xmlns:a="http://schemas.openxmlformats.org/drawingml/2006/main">
  <xdr:twoCellAnchor>
    <xdr:from>
      <xdr:col>1</xdr:col>
      <xdr:colOff>0</xdr:colOff>
      <xdr:row>11</xdr:row>
      <xdr:rowOff>0</xdr:rowOff>
    </xdr:from>
    <xdr:to>
      <xdr:col>13</xdr:col>
      <xdr:colOff>0</xdr:colOff>
      <xdr:row>21</xdr:row>
      <xdr:rowOff>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181100" y="1676400"/>
          <a:ext cx="7658100" cy="1524000"/>
        </a:xfrm>
        <a:prstGeom prst="rect">
          <a:avLst/>
        </a:prstGeom>
      </xdr:spPr>
    </xdr:pic>
    <xdr:clientData/>
  </xdr:twoCellAnchor>
  <xdr:twoCellAnchor>
    <xdr:from>
      <xdr:col>1</xdr:col>
      <xdr:colOff>0</xdr:colOff>
      <xdr:row>21</xdr:row>
      <xdr:rowOff>0</xdr:rowOff>
    </xdr:from>
    <xdr:to>
      <xdr:col>13</xdr:col>
      <xdr:colOff>0</xdr:colOff>
      <xdr:row>31</xdr:row>
      <xdr:rowOff>0</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1181100" y="3200400"/>
          <a:ext cx="7658100" cy="1524000"/>
        </a:xfrm>
        <a:prstGeom prst="rect">
          <a:avLst/>
        </a:prstGeom>
      </xdr:spPr>
    </xdr:pic>
    <xdr:clientData/>
  </xdr:twoCellAnchor>
  <xdr:twoCellAnchor>
    <xdr:from>
      <xdr:col>1</xdr:col>
      <xdr:colOff>0</xdr:colOff>
      <xdr:row>31</xdr:row>
      <xdr:rowOff>0</xdr:rowOff>
    </xdr:from>
    <xdr:to>
      <xdr:col>13</xdr:col>
      <xdr:colOff>0</xdr:colOff>
      <xdr:row>41</xdr:row>
      <xdr:rowOff>0</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181100" y="4724400"/>
          <a:ext cx="7658100" cy="1524000"/>
        </a:xfrm>
        <a:prstGeom prst="rect">
          <a:avLst/>
        </a:prstGeom>
      </xdr:spPr>
    </xdr:pic>
    <xdr:clientData/>
  </xdr:twoCellAnchor>
  <xdr:twoCellAnchor>
    <xdr:from>
      <xdr:col>1</xdr:col>
      <xdr:colOff>0</xdr:colOff>
      <xdr:row>41</xdr:row>
      <xdr:rowOff>0</xdr:rowOff>
    </xdr:from>
    <xdr:to>
      <xdr:col>13</xdr:col>
      <xdr:colOff>0</xdr:colOff>
      <xdr:row>51</xdr:row>
      <xdr:rowOff>0</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4"/>
        <a:stretch>
          <a:fillRect/>
        </a:stretch>
      </xdr:blipFill>
      <xdr:spPr>
        <a:xfrm>
          <a:off x="1181100" y="6248400"/>
          <a:ext cx="7658100" cy="1524000"/>
        </a:xfrm>
        <a:prstGeom prst="rect">
          <a:avLst/>
        </a:prstGeom>
      </xdr:spPr>
    </xdr:pic>
    <xdr:clientData/>
  </xdr:twoCellAnchor>
  <xdr:twoCellAnchor>
    <xdr:from>
      <xdr:col>1</xdr:col>
      <xdr:colOff>0</xdr:colOff>
      <xdr:row>51</xdr:row>
      <xdr:rowOff>0</xdr:rowOff>
    </xdr:from>
    <xdr:to>
      <xdr:col>13</xdr:col>
      <xdr:colOff>0</xdr:colOff>
      <xdr:row>61</xdr:row>
      <xdr:rowOff>0</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5"/>
        <a:stretch>
          <a:fillRect/>
        </a:stretch>
      </xdr:blipFill>
      <xdr:spPr>
        <a:xfrm>
          <a:off x="1181100" y="7772400"/>
          <a:ext cx="7658100" cy="1524000"/>
        </a:xfrm>
        <a:prstGeom prst="rect">
          <a:avLst/>
        </a:prstGeom>
      </xdr:spPr>
    </xdr:pic>
    <xdr:clientData/>
  </xdr:twoCellAnchor>
  <xdr:twoCellAnchor>
    <xdr:from>
      <xdr:col>1</xdr:col>
      <xdr:colOff>0</xdr:colOff>
      <xdr:row>61</xdr:row>
      <xdr:rowOff>0</xdr:rowOff>
    </xdr:from>
    <xdr:to>
      <xdr:col>13</xdr:col>
      <xdr:colOff>0</xdr:colOff>
      <xdr:row>71</xdr:row>
      <xdr:rowOff>0</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6"/>
        <a:stretch>
          <a:fillRect/>
        </a:stretch>
      </xdr:blipFill>
      <xdr:spPr>
        <a:xfrm>
          <a:off x="1181100" y="9296400"/>
          <a:ext cx="7658100" cy="1524000"/>
        </a:xfrm>
        <a:prstGeom prst="rect">
          <a:avLst/>
        </a:prstGeom>
      </xdr:spPr>
    </xdr:pic>
    <xdr:clientData/>
  </xdr:twoCellAnchor>
  <xdr:twoCellAnchor>
    <xdr:from>
      <xdr:col>1</xdr:col>
      <xdr:colOff>0</xdr:colOff>
      <xdr:row>71</xdr:row>
      <xdr:rowOff>0</xdr:rowOff>
    </xdr:from>
    <xdr:to>
      <xdr:col>13</xdr:col>
      <xdr:colOff>0</xdr:colOff>
      <xdr:row>81</xdr:row>
      <xdr:rowOff>0</xdr:rowOff>
    </xdr:to>
    <xdr:pic>
      <xdr:nvPicPr>
        <xdr:cNvPr id="15" name="Picture 14">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7"/>
        <a:stretch>
          <a:fillRect/>
        </a:stretch>
      </xdr:blipFill>
      <xdr:spPr>
        <a:xfrm>
          <a:off x="1181100" y="10820400"/>
          <a:ext cx="7658100" cy="1524000"/>
        </a:xfrm>
        <a:prstGeom prst="rect">
          <a:avLst/>
        </a:prstGeom>
      </xdr:spPr>
    </xdr:pic>
    <xdr:clientData/>
  </xdr:twoCellAnchor>
  <xdr:twoCellAnchor>
    <xdr:from>
      <xdr:col>10</xdr:col>
      <xdr:colOff>205740</xdr:colOff>
      <xdr:row>0</xdr:row>
      <xdr:rowOff>0</xdr:rowOff>
    </xdr:from>
    <xdr:to>
      <xdr:col>16</xdr:col>
      <xdr:colOff>594359</xdr:colOff>
      <xdr:row>12</xdr:row>
      <xdr:rowOff>99060</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7216140" y="0"/>
          <a:ext cx="4046219" cy="1927860"/>
        </a:xfrm>
        <a:prstGeom prst="rect">
          <a:avLst/>
        </a:prstGeom>
        <a:solidFill>
          <a:srgbClr val="F6F6F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It's always good to look at summary statistics of the variables (particularly their mean values) before fitting models.   The mean value of MPG in is 23.4,the mean value of GallonsPer100Miles is 4.78, the mean weight of a car is about 3000 pounds, and the mean horsepower is slightly more than 100.</a:t>
          </a:r>
          <a:endParaRPr lang="en-US">
            <a:effectLst/>
          </a:endParaRPr>
        </a:p>
        <a:p>
          <a:endParaRPr lang="en-US" sz="1100" baseline="0"/>
        </a:p>
        <a:p>
          <a:r>
            <a:rPr lang="en-US" sz="1100" baseline="0"/>
            <a:t>This is not time series data per se, but the cars are grouped by year of manufacture in ascending order, as you can see in the series plot for Year.  Most of the variables show general trends in the direction of increasing fuel economy and smaller size. </a:t>
          </a:r>
        </a:p>
        <a:p>
          <a:endParaRPr lang="en-US" sz="1100" baseline="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0</xdr:colOff>
      <xdr:row>2</xdr:row>
      <xdr:rowOff>0</xdr:rowOff>
    </xdr:from>
    <xdr:to>
      <xdr:col>12</xdr:col>
      <xdr:colOff>371475</xdr:colOff>
      <xdr:row>15</xdr:row>
      <xdr:rowOff>68580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8191500" y="289560"/>
          <a:ext cx="4029075" cy="1981200"/>
        </a:xfrm>
        <a:prstGeom prst="rect">
          <a:avLst/>
        </a:prstGeom>
        <a:solidFill>
          <a:srgbClr val="F6F6F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Model</a:t>
          </a:r>
          <a:r>
            <a:rPr lang="en-US" sz="1100" baseline="0"/>
            <a:t> Summaries worksheet provides a complete audit trail of all models that have ever been fitted in the workbook, even those whose models sheets were later deleted.  You can selectively show or hide the more advanced error stats and the coefficient estimates.   If you toggle the notes button to turn on the flags, you can see even more detail.  Audit trail information for the model is stored in the comment in the date-time cell, and more details of coefficient estimates (standard errors, t-stats, VIF's, standardized values) are stored in their own respective cells.  Details of normal distribution test statistics are shown behind the asterisks.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23</xdr:row>
      <xdr:rowOff>12700</xdr:rowOff>
    </xdr:from>
    <xdr:to>
      <xdr:col>4</xdr:col>
      <xdr:colOff>600075</xdr:colOff>
      <xdr:row>39</xdr:row>
      <xdr:rowOff>3175</xdr:rowOff>
    </xdr:to>
    <xdr:pic>
      <xdr:nvPicPr>
        <xdr:cNvPr id="57345" name="Picture 1">
          <a:extLst>
            <a:ext uri="{FF2B5EF4-FFF2-40B4-BE49-F238E27FC236}">
              <a16:creationId xmlns:a16="http://schemas.microsoft.com/office/drawing/2014/main" id="{00000000-0008-0000-0200-000001E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35179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609600</xdr:colOff>
      <xdr:row>23</xdr:row>
      <xdr:rowOff>12700</xdr:rowOff>
    </xdr:from>
    <xdr:to>
      <xdr:col>8</xdr:col>
      <xdr:colOff>561975</xdr:colOff>
      <xdr:row>39</xdr:row>
      <xdr:rowOff>3175</xdr:rowOff>
    </xdr:to>
    <xdr:pic>
      <xdr:nvPicPr>
        <xdr:cNvPr id="57346" name="Picture 2">
          <a:extLst>
            <a:ext uri="{FF2B5EF4-FFF2-40B4-BE49-F238E27FC236}">
              <a16:creationId xmlns:a16="http://schemas.microsoft.com/office/drawing/2014/main" id="{00000000-0008-0000-0200-000002E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33800" y="35179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571500</xdr:colOff>
      <xdr:row>23</xdr:row>
      <xdr:rowOff>12700</xdr:rowOff>
    </xdr:from>
    <xdr:to>
      <xdr:col>12</xdr:col>
      <xdr:colOff>600075</xdr:colOff>
      <xdr:row>39</xdr:row>
      <xdr:rowOff>3175</xdr:rowOff>
    </xdr:to>
    <xdr:pic>
      <xdr:nvPicPr>
        <xdr:cNvPr id="57347" name="Picture 3">
          <a:extLst>
            <a:ext uri="{FF2B5EF4-FFF2-40B4-BE49-F238E27FC236}">
              <a16:creationId xmlns:a16="http://schemas.microsoft.com/office/drawing/2014/main" id="{00000000-0008-0000-0200-000003E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86500" y="35179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39</xdr:row>
      <xdr:rowOff>12700</xdr:rowOff>
    </xdr:from>
    <xdr:to>
      <xdr:col>4</xdr:col>
      <xdr:colOff>600075</xdr:colOff>
      <xdr:row>55</xdr:row>
      <xdr:rowOff>3175</xdr:rowOff>
    </xdr:to>
    <xdr:pic>
      <xdr:nvPicPr>
        <xdr:cNvPr id="57348" name="Picture 4">
          <a:extLst>
            <a:ext uri="{FF2B5EF4-FFF2-40B4-BE49-F238E27FC236}">
              <a16:creationId xmlns:a16="http://schemas.microsoft.com/office/drawing/2014/main" id="{00000000-0008-0000-0200-000004E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81100" y="59563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609600</xdr:colOff>
      <xdr:row>39</xdr:row>
      <xdr:rowOff>12700</xdr:rowOff>
    </xdr:from>
    <xdr:to>
      <xdr:col>8</xdr:col>
      <xdr:colOff>561975</xdr:colOff>
      <xdr:row>55</xdr:row>
      <xdr:rowOff>3175</xdr:rowOff>
    </xdr:to>
    <xdr:pic>
      <xdr:nvPicPr>
        <xdr:cNvPr id="57349" name="Picture 5">
          <a:extLst>
            <a:ext uri="{FF2B5EF4-FFF2-40B4-BE49-F238E27FC236}">
              <a16:creationId xmlns:a16="http://schemas.microsoft.com/office/drawing/2014/main" id="{00000000-0008-0000-0200-000005E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733800" y="59563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571500</xdr:colOff>
      <xdr:row>39</xdr:row>
      <xdr:rowOff>12700</xdr:rowOff>
    </xdr:from>
    <xdr:to>
      <xdr:col>12</xdr:col>
      <xdr:colOff>600075</xdr:colOff>
      <xdr:row>55</xdr:row>
      <xdr:rowOff>3175</xdr:rowOff>
    </xdr:to>
    <xdr:pic>
      <xdr:nvPicPr>
        <xdr:cNvPr id="57350" name="Picture 6">
          <a:extLst>
            <a:ext uri="{FF2B5EF4-FFF2-40B4-BE49-F238E27FC236}">
              <a16:creationId xmlns:a16="http://schemas.microsoft.com/office/drawing/2014/main" id="{00000000-0008-0000-0200-000006E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286500" y="59563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55</xdr:row>
      <xdr:rowOff>12700</xdr:rowOff>
    </xdr:from>
    <xdr:to>
      <xdr:col>4</xdr:col>
      <xdr:colOff>600075</xdr:colOff>
      <xdr:row>71</xdr:row>
      <xdr:rowOff>3175</xdr:rowOff>
    </xdr:to>
    <xdr:pic>
      <xdr:nvPicPr>
        <xdr:cNvPr id="57351" name="Picture 7">
          <a:extLst>
            <a:ext uri="{FF2B5EF4-FFF2-40B4-BE49-F238E27FC236}">
              <a16:creationId xmlns:a16="http://schemas.microsoft.com/office/drawing/2014/main" id="{00000000-0008-0000-0200-000007E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81100" y="83947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99060</xdr:colOff>
      <xdr:row>0</xdr:row>
      <xdr:rowOff>106681</xdr:rowOff>
    </xdr:from>
    <xdr:to>
      <xdr:col>18</xdr:col>
      <xdr:colOff>7620</xdr:colOff>
      <xdr:row>33</xdr:row>
      <xdr:rowOff>106680</xdr:rowOff>
    </xdr:to>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8938260" y="106681"/>
          <a:ext cx="2956560" cy="3657599"/>
        </a:xfrm>
        <a:prstGeom prst="rect">
          <a:avLst/>
        </a:prstGeom>
        <a:solidFill>
          <a:srgbClr val="F6F6F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You hope to see significant correlations between the dependent variables and some of the independent variables.  (Remember that in a simple regression model, R-squared is the square of the correlation between Y and X.)  Here most of the correlations are fairly large, which is not surprising because of the physical relationships among the variables.  </a:t>
          </a:r>
          <a:r>
            <a:rPr lang="en-US" sz="1100" i="1" baseline="0">
              <a:solidFill>
                <a:schemeClr val="dk1"/>
              </a:solidFill>
              <a:effectLst/>
              <a:latin typeface="+mn-lt"/>
              <a:ea typeface="+mn-ea"/>
              <a:cs typeface="+mn-cs"/>
            </a:rPr>
            <a:t>When you are looking at the correlation matrix, hit the Colors and fonts buttons on the ribbon to highlight the signs and magnitudes of the values.</a:t>
          </a:r>
          <a:endParaRPr lang="en-US" i="1">
            <a:effectLst/>
          </a:endParaRPr>
        </a:p>
        <a:p>
          <a:endParaRPr lang="en-US" sz="1100" baseline="0"/>
        </a:p>
        <a:p>
          <a:r>
            <a:rPr lang="en-US" sz="1100" baseline="0"/>
            <a:t>The scatterplots of MPG versus the other variables reveal some highly nonlinear patterns.  </a:t>
          </a:r>
          <a:r>
            <a:rPr lang="en-US" sz="1100" i="0" baseline="0"/>
            <a:t>So, despite the very high correlations between MPG and other variables, there would be problems in fitting a linear regression with MPG as the dependent variable, notwithstanding that this is what you will find in most of the analyses of this data set on the internet.</a:t>
          </a:r>
        </a:p>
        <a:p>
          <a:endParaRPr lang="en-US" sz="1100" baseline="0"/>
        </a:p>
        <a:p>
          <a:endParaRPr lang="en-US" sz="110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23</xdr:row>
      <xdr:rowOff>12700</xdr:rowOff>
    </xdr:from>
    <xdr:to>
      <xdr:col>4</xdr:col>
      <xdr:colOff>600075</xdr:colOff>
      <xdr:row>39</xdr:row>
      <xdr:rowOff>3175</xdr:rowOff>
    </xdr:to>
    <xdr:pic>
      <xdr:nvPicPr>
        <xdr:cNvPr id="20481" name="Picture 1">
          <a:extLst>
            <a:ext uri="{FF2B5EF4-FFF2-40B4-BE49-F238E27FC236}">
              <a16:creationId xmlns:a16="http://schemas.microsoft.com/office/drawing/2014/main" id="{00000000-0008-0000-0300-0000015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35179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609600</xdr:colOff>
      <xdr:row>23</xdr:row>
      <xdr:rowOff>12700</xdr:rowOff>
    </xdr:from>
    <xdr:to>
      <xdr:col>8</xdr:col>
      <xdr:colOff>561975</xdr:colOff>
      <xdr:row>39</xdr:row>
      <xdr:rowOff>3175</xdr:rowOff>
    </xdr:to>
    <xdr:pic>
      <xdr:nvPicPr>
        <xdr:cNvPr id="20482" name="Picture 2">
          <a:extLst>
            <a:ext uri="{FF2B5EF4-FFF2-40B4-BE49-F238E27FC236}">
              <a16:creationId xmlns:a16="http://schemas.microsoft.com/office/drawing/2014/main" id="{00000000-0008-0000-0300-0000025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33800" y="35179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571500</xdr:colOff>
      <xdr:row>23</xdr:row>
      <xdr:rowOff>12700</xdr:rowOff>
    </xdr:from>
    <xdr:to>
      <xdr:col>12</xdr:col>
      <xdr:colOff>600075</xdr:colOff>
      <xdr:row>39</xdr:row>
      <xdr:rowOff>3175</xdr:rowOff>
    </xdr:to>
    <xdr:pic>
      <xdr:nvPicPr>
        <xdr:cNvPr id="20483" name="Picture 3">
          <a:extLst>
            <a:ext uri="{FF2B5EF4-FFF2-40B4-BE49-F238E27FC236}">
              <a16:creationId xmlns:a16="http://schemas.microsoft.com/office/drawing/2014/main" id="{00000000-0008-0000-0300-0000035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86500" y="35179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39</xdr:row>
      <xdr:rowOff>12700</xdr:rowOff>
    </xdr:from>
    <xdr:to>
      <xdr:col>4</xdr:col>
      <xdr:colOff>600075</xdr:colOff>
      <xdr:row>55</xdr:row>
      <xdr:rowOff>3175</xdr:rowOff>
    </xdr:to>
    <xdr:pic>
      <xdr:nvPicPr>
        <xdr:cNvPr id="20484" name="Picture 4">
          <a:extLst>
            <a:ext uri="{FF2B5EF4-FFF2-40B4-BE49-F238E27FC236}">
              <a16:creationId xmlns:a16="http://schemas.microsoft.com/office/drawing/2014/main" id="{00000000-0008-0000-0300-0000045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81100" y="59563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609600</xdr:colOff>
      <xdr:row>39</xdr:row>
      <xdr:rowOff>12700</xdr:rowOff>
    </xdr:from>
    <xdr:to>
      <xdr:col>8</xdr:col>
      <xdr:colOff>561975</xdr:colOff>
      <xdr:row>55</xdr:row>
      <xdr:rowOff>3175</xdr:rowOff>
    </xdr:to>
    <xdr:pic>
      <xdr:nvPicPr>
        <xdr:cNvPr id="20485" name="Picture 5">
          <a:extLst>
            <a:ext uri="{FF2B5EF4-FFF2-40B4-BE49-F238E27FC236}">
              <a16:creationId xmlns:a16="http://schemas.microsoft.com/office/drawing/2014/main" id="{00000000-0008-0000-0300-0000055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733800" y="59563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571500</xdr:colOff>
      <xdr:row>39</xdr:row>
      <xdr:rowOff>12700</xdr:rowOff>
    </xdr:from>
    <xdr:to>
      <xdr:col>12</xdr:col>
      <xdr:colOff>600075</xdr:colOff>
      <xdr:row>55</xdr:row>
      <xdr:rowOff>3175</xdr:rowOff>
    </xdr:to>
    <xdr:pic>
      <xdr:nvPicPr>
        <xdr:cNvPr id="20486" name="Picture 6">
          <a:extLst>
            <a:ext uri="{FF2B5EF4-FFF2-40B4-BE49-F238E27FC236}">
              <a16:creationId xmlns:a16="http://schemas.microsoft.com/office/drawing/2014/main" id="{00000000-0008-0000-0300-0000065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286500" y="59563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55</xdr:row>
      <xdr:rowOff>12700</xdr:rowOff>
    </xdr:from>
    <xdr:to>
      <xdr:col>4</xdr:col>
      <xdr:colOff>600075</xdr:colOff>
      <xdr:row>71</xdr:row>
      <xdr:rowOff>3175</xdr:rowOff>
    </xdr:to>
    <xdr:pic>
      <xdr:nvPicPr>
        <xdr:cNvPr id="20487" name="Picture 7">
          <a:extLst>
            <a:ext uri="{FF2B5EF4-FFF2-40B4-BE49-F238E27FC236}">
              <a16:creationId xmlns:a16="http://schemas.microsoft.com/office/drawing/2014/main" id="{00000000-0008-0000-0300-0000075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81100" y="83947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563881</xdr:colOff>
      <xdr:row>11</xdr:row>
      <xdr:rowOff>83821</xdr:rowOff>
    </xdr:from>
    <xdr:to>
      <xdr:col>14</xdr:col>
      <xdr:colOff>129540</xdr:colOff>
      <xdr:row>19</xdr:row>
      <xdr:rowOff>53340</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6926581" y="388621"/>
          <a:ext cx="2651759" cy="1188719"/>
        </a:xfrm>
        <a:prstGeom prst="rect">
          <a:avLst/>
        </a:prstGeom>
        <a:solidFill>
          <a:srgbClr val="F6F6F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The scatterplots of GallonsPer100Miles versus the other variables show much more linear patterns, in line with physical reasoning.  </a:t>
          </a:r>
          <a:r>
            <a:rPr lang="en-US" sz="1100" i="0" baseline="0"/>
            <a:t>We will use it as the dependent variable in the analysis that follows.</a:t>
          </a:r>
        </a:p>
        <a:p>
          <a:endParaRPr lang="en-US" sz="1100" baseline="0"/>
        </a:p>
        <a:p>
          <a:endParaRPr lang="en-US" sz="1100"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119380</xdr:colOff>
      <xdr:row>23</xdr:row>
      <xdr:rowOff>88900</xdr:rowOff>
    </xdr:from>
    <xdr:to>
      <xdr:col>6</xdr:col>
      <xdr:colOff>681355</xdr:colOff>
      <xdr:row>41</xdr:row>
      <xdr:rowOff>88900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50</xdr:row>
      <xdr:rowOff>127000</xdr:rowOff>
    </xdr:from>
    <xdr:to>
      <xdr:col>6</xdr:col>
      <xdr:colOff>688975</xdr:colOff>
      <xdr:row>68</xdr:row>
      <xdr:rowOff>127000</xdr:rowOff>
    </xdr:to>
    <xdr:graphicFrame macro="">
      <xdr:nvGraphicFramePr>
        <xdr:cNvPr id="3" name="Chart 1">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72</xdr:row>
      <xdr:rowOff>127000</xdr:rowOff>
    </xdr:from>
    <xdr:to>
      <xdr:col>6</xdr:col>
      <xdr:colOff>688975</xdr:colOff>
      <xdr:row>90</xdr:row>
      <xdr:rowOff>127000</xdr:rowOff>
    </xdr:to>
    <xdr:graphicFrame macro="">
      <xdr:nvGraphicFramePr>
        <xdr:cNvPr id="4" name="Chart 1">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94</xdr:row>
      <xdr:rowOff>127000</xdr:rowOff>
    </xdr:from>
    <xdr:to>
      <xdr:col>6</xdr:col>
      <xdr:colOff>688975</xdr:colOff>
      <xdr:row>112</xdr:row>
      <xdr:rowOff>127000</xdr:rowOff>
    </xdr:to>
    <xdr:graphicFrame macro="">
      <xdr:nvGraphicFramePr>
        <xdr:cNvPr id="5" name="Chart 1">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116</xdr:row>
      <xdr:rowOff>127000</xdr:rowOff>
    </xdr:from>
    <xdr:to>
      <xdr:col>6</xdr:col>
      <xdr:colOff>688975</xdr:colOff>
      <xdr:row>134</xdr:row>
      <xdr:rowOff>127000</xdr:rowOff>
    </xdr:to>
    <xdr:graphicFrame macro="">
      <xdr:nvGraphicFramePr>
        <xdr:cNvPr id="6" name="Chart 1">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138</xdr:row>
      <xdr:rowOff>127000</xdr:rowOff>
    </xdr:from>
    <xdr:to>
      <xdr:col>6</xdr:col>
      <xdr:colOff>688975</xdr:colOff>
      <xdr:row>156</xdr:row>
      <xdr:rowOff>127000</xdr:rowOff>
    </xdr:to>
    <xdr:graphicFrame macro="">
      <xdr:nvGraphicFramePr>
        <xdr:cNvPr id="7" name="Chart 1">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525781</xdr:colOff>
      <xdr:row>8</xdr:row>
      <xdr:rowOff>22861</xdr:rowOff>
    </xdr:from>
    <xdr:to>
      <xdr:col>14</xdr:col>
      <xdr:colOff>327660</xdr:colOff>
      <xdr:row>33</xdr:row>
      <xdr:rowOff>60960</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7307581" y="457201"/>
          <a:ext cx="2956559" cy="2659379"/>
        </a:xfrm>
        <a:prstGeom prst="rect">
          <a:avLst/>
        </a:prstGeom>
        <a:solidFill>
          <a:srgbClr val="F6F6F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 simple regression of GallonsPer100Lines</a:t>
          </a:r>
          <a:r>
            <a:rPr lang="en-US" sz="1100" baseline="0"/>
            <a:t> on Weight1000lb, the variable with which it is most highly correlated.</a:t>
          </a:r>
        </a:p>
        <a:p>
          <a:endParaRPr lang="en-US" sz="1100" baseline="0"/>
        </a:p>
        <a:p>
          <a:r>
            <a:rPr lang="en-US" sz="1100" baseline="0"/>
            <a:t>The editable chart option has been chosen, so the confidence limits on the line fit plot can be interactively adjusted with the Conf+ and Conf- buttons on the RegressIt menu, or by entering different values in the Confidence cell.</a:t>
          </a:r>
        </a:p>
        <a:p>
          <a:endParaRPr lang="en-US" sz="1100" i="0" baseline="0"/>
        </a:p>
        <a:p>
          <a:r>
            <a:rPr lang="en-US" sz="1100" i="0" baseline="0"/>
            <a:t>The residual-vs-observation# plot shows a serious problem:  there is a downward time trend in the errors, suggesting an improvement in fuel efficiency over this range of years.</a:t>
          </a:r>
        </a:p>
        <a:p>
          <a:endParaRPr lang="en-US" sz="1100" baseline="0"/>
        </a:p>
        <a:p>
          <a:endParaRPr lang="en-US" sz="1100"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35</xdr:row>
      <xdr:rowOff>127000</xdr:rowOff>
    </xdr:from>
    <xdr:to>
      <xdr:col>6</xdr:col>
      <xdr:colOff>688975</xdr:colOff>
      <xdr:row>53</xdr:row>
      <xdr:rowOff>127000</xdr:rowOff>
    </xdr:to>
    <xdr:pic>
      <xdr:nvPicPr>
        <xdr:cNvPr id="35871" name="Picture 31">
          <a:extLst>
            <a:ext uri="{FF2B5EF4-FFF2-40B4-BE49-F238E27FC236}">
              <a16:creationId xmlns:a16="http://schemas.microsoft.com/office/drawing/2014/main" id="{00000000-0008-0000-0500-00001F8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5165725"/>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57</xdr:row>
      <xdr:rowOff>127000</xdr:rowOff>
    </xdr:from>
    <xdr:to>
      <xdr:col>6</xdr:col>
      <xdr:colOff>688975</xdr:colOff>
      <xdr:row>75</xdr:row>
      <xdr:rowOff>127000</xdr:rowOff>
    </xdr:to>
    <xdr:pic>
      <xdr:nvPicPr>
        <xdr:cNvPr id="35874" name="Picture 34">
          <a:extLst>
            <a:ext uri="{FF2B5EF4-FFF2-40B4-BE49-F238E27FC236}">
              <a16:creationId xmlns:a16="http://schemas.microsoft.com/office/drawing/2014/main" id="{00000000-0008-0000-0500-0000228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8308975"/>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79</xdr:row>
      <xdr:rowOff>127000</xdr:rowOff>
    </xdr:from>
    <xdr:to>
      <xdr:col>6</xdr:col>
      <xdr:colOff>688975</xdr:colOff>
      <xdr:row>97</xdr:row>
      <xdr:rowOff>127000</xdr:rowOff>
    </xdr:to>
    <xdr:pic>
      <xdr:nvPicPr>
        <xdr:cNvPr id="35877" name="Picture 37">
          <a:extLst>
            <a:ext uri="{FF2B5EF4-FFF2-40B4-BE49-F238E27FC236}">
              <a16:creationId xmlns:a16="http://schemas.microsoft.com/office/drawing/2014/main" id="{00000000-0008-0000-0500-0000258C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1452225"/>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101</xdr:row>
      <xdr:rowOff>127000</xdr:rowOff>
    </xdr:from>
    <xdr:to>
      <xdr:col>6</xdr:col>
      <xdr:colOff>688975</xdr:colOff>
      <xdr:row>119</xdr:row>
      <xdr:rowOff>127000</xdr:rowOff>
    </xdr:to>
    <xdr:pic>
      <xdr:nvPicPr>
        <xdr:cNvPr id="35880" name="Picture 40">
          <a:extLst>
            <a:ext uri="{FF2B5EF4-FFF2-40B4-BE49-F238E27FC236}">
              <a16:creationId xmlns:a16="http://schemas.microsoft.com/office/drawing/2014/main" id="{00000000-0008-0000-0500-0000288C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4595475"/>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123</xdr:row>
      <xdr:rowOff>126998</xdr:rowOff>
    </xdr:from>
    <xdr:to>
      <xdr:col>6</xdr:col>
      <xdr:colOff>688975</xdr:colOff>
      <xdr:row>141</xdr:row>
      <xdr:rowOff>126998</xdr:rowOff>
    </xdr:to>
    <xdr:pic>
      <xdr:nvPicPr>
        <xdr:cNvPr id="35883" name="Picture 43">
          <a:extLst>
            <a:ext uri="{FF2B5EF4-FFF2-40B4-BE49-F238E27FC236}">
              <a16:creationId xmlns:a16="http://schemas.microsoft.com/office/drawing/2014/main" id="{00000000-0008-0000-0500-00002B8C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17738723"/>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487680</xdr:colOff>
      <xdr:row>6</xdr:row>
      <xdr:rowOff>30480</xdr:rowOff>
    </xdr:from>
    <xdr:to>
      <xdr:col>18</xdr:col>
      <xdr:colOff>548640</xdr:colOff>
      <xdr:row>60</xdr:row>
      <xdr:rowOff>76200</xdr:rowOff>
    </xdr:to>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7269480" y="320040"/>
          <a:ext cx="5654040" cy="6469380"/>
        </a:xfrm>
        <a:prstGeom prst="rect">
          <a:avLst/>
        </a:prstGeom>
        <a:solidFill>
          <a:srgbClr val="F6F6F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Settings</a:t>
          </a:r>
          <a:r>
            <a:rPr lang="en-US" sz="1100" baseline="0"/>
            <a:t> for this analysis:  GallonPer100Miles predicted from 8 other variables (including 2 of the origin dummies), standard chart output in low-resolution picture format, optional correlation matrix of coefficients and residual table.  The Show-All button has been toggled to show all the output.  Notice that the model equation is printed in text form in row 6 on the worksheet, which is hidden by default when the model sheet is first displayed.    HIt the Colors and Fonts buttons on the ribbon to toggle the color and font coding on and off to highlight the significance of variables.</a:t>
          </a:r>
        </a:p>
        <a:p>
          <a:endParaRPr lang="en-US" sz="1100" baseline="0"/>
        </a:p>
        <a:p>
          <a:r>
            <a:rPr lang="en-US" sz="1100" baseline="0"/>
            <a:t>Some things to notice:   The standard error of the regression has been reduced significantly, from 0.776 to 0.566 gallons per  100 miles driven, by the inclusion of the other variables.  The most significant variables are Horsepower100, Weight1000lb, and Year, as measured by the size of their t-stats and also their standardized coefficients.  (The standardized coefficient is the predicted number of </a:t>
          </a:r>
          <a:r>
            <a:rPr lang="en-US" sz="1100" i="1" baseline="0"/>
            <a:t>standard deviations </a:t>
          </a:r>
          <a:r>
            <a:rPr lang="en-US" sz="1100" baseline="0"/>
            <a:t>of change in the dependent variable per standard deviation of change in the independent variable, and it measures the variable's significance in real terms rather than hypothesis-testing terms.  See the teaching note behind its label.)   These results are consistent with the fact that Weight1000lb is most highly correlated with GallonPer100Miles, there is a significant overall time trend, and some measure of engine power ought to be relevant.</a:t>
          </a:r>
        </a:p>
        <a:p>
          <a:endParaRPr lang="en-US" sz="1100" baseline="0"/>
        </a:p>
        <a:p>
          <a:r>
            <a:rPr lang="en-US" sz="1100" baseline="0"/>
            <a:t>The other two measures of engine size are also technically significant, but the coefficient of displacement is "counterintuitively signed", which makes it hard to interpret in isolation and suggests that the model may be overly complex.  Perhaps either displacement or cylinders should be removed.  In fact, removal of both of them (not shown in this file) only increases the standard error of the regression from 0.566 to 0.570.  It appears that weight and horsepower are the two most important physical factors that determine fuel economy.</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The downward time trend in the errors that was seen in Model 1.0 has been fixed.   However, the residual-vs-predicted plot shows that errors are not the same size for small and large predictions.  (Theoretically they should be.)  In particular there are smaller errors for the cars at the very bottom of the spectrum of predictions, those whose predictions for GallonPer100Miles are around 3 or less.  There is also  still a group of cars with unusually large positive errors (underpredictions).    This is a very diverse group of vehicles, and evidently the same equation does not apply as well at the extremes as in the middle.  Perhaps different kinds of vehicles (e.g, trucks versus cars, or different size classes) should be treated with different models.  You don't necessarily have to cram all your data into one model if there are important qualitative differences among subsets.</a:t>
          </a:r>
          <a:endParaRPr lang="en-US">
            <a:effectLst/>
          </a:endParaRPr>
        </a:p>
        <a:p>
          <a:endParaRPr lang="en-US" sz="1100" baseline="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127000</xdr:colOff>
      <xdr:row>34</xdr:row>
      <xdr:rowOff>127000</xdr:rowOff>
    </xdr:from>
    <xdr:to>
      <xdr:col>6</xdr:col>
      <xdr:colOff>688975</xdr:colOff>
      <xdr:row>52</xdr:row>
      <xdr:rowOff>127000</xdr:rowOff>
    </xdr:to>
    <xdr:pic>
      <xdr:nvPicPr>
        <xdr:cNvPr id="44063" name="Picture 31">
          <a:extLst>
            <a:ext uri="{FF2B5EF4-FFF2-40B4-BE49-F238E27FC236}">
              <a16:creationId xmlns:a16="http://schemas.microsoft.com/office/drawing/2014/main" id="{00000000-0008-0000-0600-00001FA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5022850"/>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56</xdr:row>
      <xdr:rowOff>127000</xdr:rowOff>
    </xdr:from>
    <xdr:to>
      <xdr:col>6</xdr:col>
      <xdr:colOff>688975</xdr:colOff>
      <xdr:row>74</xdr:row>
      <xdr:rowOff>127000</xdr:rowOff>
    </xdr:to>
    <xdr:pic>
      <xdr:nvPicPr>
        <xdr:cNvPr id="44066" name="Picture 34">
          <a:extLst>
            <a:ext uri="{FF2B5EF4-FFF2-40B4-BE49-F238E27FC236}">
              <a16:creationId xmlns:a16="http://schemas.microsoft.com/office/drawing/2014/main" id="{00000000-0008-0000-0600-000022A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8166100"/>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78</xdr:row>
      <xdr:rowOff>127000</xdr:rowOff>
    </xdr:from>
    <xdr:to>
      <xdr:col>6</xdr:col>
      <xdr:colOff>688975</xdr:colOff>
      <xdr:row>96</xdr:row>
      <xdr:rowOff>127000</xdr:rowOff>
    </xdr:to>
    <xdr:pic>
      <xdr:nvPicPr>
        <xdr:cNvPr id="44069" name="Picture 37">
          <a:extLst>
            <a:ext uri="{FF2B5EF4-FFF2-40B4-BE49-F238E27FC236}">
              <a16:creationId xmlns:a16="http://schemas.microsoft.com/office/drawing/2014/main" id="{00000000-0008-0000-0600-000025AC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1309350"/>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100</xdr:row>
      <xdr:rowOff>127000</xdr:rowOff>
    </xdr:from>
    <xdr:to>
      <xdr:col>6</xdr:col>
      <xdr:colOff>688975</xdr:colOff>
      <xdr:row>118</xdr:row>
      <xdr:rowOff>127000</xdr:rowOff>
    </xdr:to>
    <xdr:pic>
      <xdr:nvPicPr>
        <xdr:cNvPr id="44072" name="Picture 40">
          <a:extLst>
            <a:ext uri="{FF2B5EF4-FFF2-40B4-BE49-F238E27FC236}">
              <a16:creationId xmlns:a16="http://schemas.microsoft.com/office/drawing/2014/main" id="{00000000-0008-0000-0600-000028AC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4452600"/>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122</xdr:row>
      <xdr:rowOff>127000</xdr:rowOff>
    </xdr:from>
    <xdr:to>
      <xdr:col>6</xdr:col>
      <xdr:colOff>688975</xdr:colOff>
      <xdr:row>140</xdr:row>
      <xdr:rowOff>127000</xdr:rowOff>
    </xdr:to>
    <xdr:pic>
      <xdr:nvPicPr>
        <xdr:cNvPr id="44075" name="Picture 43">
          <a:extLst>
            <a:ext uri="{FF2B5EF4-FFF2-40B4-BE49-F238E27FC236}">
              <a16:creationId xmlns:a16="http://schemas.microsoft.com/office/drawing/2014/main" id="{00000000-0008-0000-0600-00002BAC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17595850"/>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426721</xdr:colOff>
      <xdr:row>1</xdr:row>
      <xdr:rowOff>129540</xdr:rowOff>
    </xdr:from>
    <xdr:to>
      <xdr:col>14</xdr:col>
      <xdr:colOff>205740</xdr:colOff>
      <xdr:row>18</xdr:row>
      <xdr:rowOff>99060</xdr:rowOff>
    </xdr:to>
    <xdr:sp macro="" textlink="">
      <xdr:nvSpPr>
        <xdr:cNvPr id="13" name="TextBox 12">
          <a:extLst>
            <a:ext uri="{FF2B5EF4-FFF2-40B4-BE49-F238E27FC236}">
              <a16:creationId xmlns:a16="http://schemas.microsoft.com/office/drawing/2014/main" id="{00000000-0008-0000-0600-00000D000000}"/>
            </a:ext>
          </a:extLst>
        </xdr:cNvPr>
        <xdr:cNvSpPr txBox="1"/>
      </xdr:nvSpPr>
      <xdr:spPr>
        <a:xfrm>
          <a:off x="7208521" y="274320"/>
          <a:ext cx="2933699" cy="1577340"/>
        </a:xfrm>
        <a:prstGeom prst="rect">
          <a:avLst/>
        </a:prstGeom>
        <a:solidFill>
          <a:srgbClr val="F6F6F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Here's the model that results from removal of the displacement variable.  The bottom-line error measures are virtually the same.</a:t>
          </a:r>
        </a:p>
        <a:p>
          <a:endParaRPr lang="en-US" sz="1100" baseline="0"/>
        </a:p>
        <a:p>
          <a:r>
            <a:rPr lang="en-US" sz="1100" baseline="0"/>
            <a:t>Looking at both t-stats and standardized coefficients, it is clear that the contributions of variables other than Weight1000lb, Horsepower100, and Year are rather marginal.</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127000</xdr:colOff>
      <xdr:row>30</xdr:row>
      <xdr:rowOff>127000</xdr:rowOff>
    </xdr:from>
    <xdr:to>
      <xdr:col>6</xdr:col>
      <xdr:colOff>688975</xdr:colOff>
      <xdr:row>48</xdr:row>
      <xdr:rowOff>127000</xdr:rowOff>
    </xdr:to>
    <xdr:pic>
      <xdr:nvPicPr>
        <xdr:cNvPr id="50207" name="Picture 31">
          <a:extLst>
            <a:ext uri="{FF2B5EF4-FFF2-40B4-BE49-F238E27FC236}">
              <a16:creationId xmlns:a16="http://schemas.microsoft.com/office/drawing/2014/main" id="{00000000-0008-0000-0700-00001FC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4451350"/>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52</xdr:row>
      <xdr:rowOff>127000</xdr:rowOff>
    </xdr:from>
    <xdr:to>
      <xdr:col>6</xdr:col>
      <xdr:colOff>688975</xdr:colOff>
      <xdr:row>70</xdr:row>
      <xdr:rowOff>127000</xdr:rowOff>
    </xdr:to>
    <xdr:pic>
      <xdr:nvPicPr>
        <xdr:cNvPr id="50210" name="Picture 34">
          <a:extLst>
            <a:ext uri="{FF2B5EF4-FFF2-40B4-BE49-F238E27FC236}">
              <a16:creationId xmlns:a16="http://schemas.microsoft.com/office/drawing/2014/main" id="{00000000-0008-0000-0700-000022C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7594600"/>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74</xdr:row>
      <xdr:rowOff>127000</xdr:rowOff>
    </xdr:from>
    <xdr:to>
      <xdr:col>6</xdr:col>
      <xdr:colOff>688975</xdr:colOff>
      <xdr:row>92</xdr:row>
      <xdr:rowOff>127000</xdr:rowOff>
    </xdr:to>
    <xdr:pic>
      <xdr:nvPicPr>
        <xdr:cNvPr id="50213" name="Picture 37">
          <a:extLst>
            <a:ext uri="{FF2B5EF4-FFF2-40B4-BE49-F238E27FC236}">
              <a16:creationId xmlns:a16="http://schemas.microsoft.com/office/drawing/2014/main" id="{00000000-0008-0000-0700-000025C4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0737850"/>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96</xdr:row>
      <xdr:rowOff>127000</xdr:rowOff>
    </xdr:from>
    <xdr:to>
      <xdr:col>6</xdr:col>
      <xdr:colOff>688975</xdr:colOff>
      <xdr:row>114</xdr:row>
      <xdr:rowOff>127000</xdr:rowOff>
    </xdr:to>
    <xdr:pic>
      <xdr:nvPicPr>
        <xdr:cNvPr id="50216" name="Picture 40">
          <a:extLst>
            <a:ext uri="{FF2B5EF4-FFF2-40B4-BE49-F238E27FC236}">
              <a16:creationId xmlns:a16="http://schemas.microsoft.com/office/drawing/2014/main" id="{00000000-0008-0000-0700-000028C4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3881100"/>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118</xdr:row>
      <xdr:rowOff>127000</xdr:rowOff>
    </xdr:from>
    <xdr:to>
      <xdr:col>6</xdr:col>
      <xdr:colOff>688975</xdr:colOff>
      <xdr:row>136</xdr:row>
      <xdr:rowOff>127000</xdr:rowOff>
    </xdr:to>
    <xdr:pic>
      <xdr:nvPicPr>
        <xdr:cNvPr id="50219" name="Picture 43">
          <a:extLst>
            <a:ext uri="{FF2B5EF4-FFF2-40B4-BE49-F238E27FC236}">
              <a16:creationId xmlns:a16="http://schemas.microsoft.com/office/drawing/2014/main" id="{00000000-0008-0000-0700-00002BC4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17024350"/>
          <a:ext cx="5181600"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xdr:colOff>
      <xdr:row>9</xdr:row>
      <xdr:rowOff>0</xdr:rowOff>
    </xdr:from>
    <xdr:to>
      <xdr:col>14</xdr:col>
      <xdr:colOff>68580</xdr:colOff>
      <xdr:row>16</xdr:row>
      <xdr:rowOff>60960</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7498081" y="586740"/>
          <a:ext cx="2506979" cy="952500"/>
        </a:xfrm>
        <a:prstGeom prst="rect">
          <a:avLst/>
        </a:prstGeom>
        <a:solidFill>
          <a:srgbClr val="F6F6F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Here's the model that results from removal of the marginally significant variables.  Again, the bottom-line error measures are virtually the same.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127000</xdr:colOff>
      <xdr:row>61</xdr:row>
      <xdr:rowOff>127000</xdr:rowOff>
    </xdr:from>
    <xdr:to>
      <xdr:col>6</xdr:col>
      <xdr:colOff>688975</xdr:colOff>
      <xdr:row>79</xdr:row>
      <xdr:rowOff>127000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85</xdr:row>
      <xdr:rowOff>127000</xdr:rowOff>
    </xdr:from>
    <xdr:to>
      <xdr:col>6</xdr:col>
      <xdr:colOff>688975</xdr:colOff>
      <xdr:row>103</xdr:row>
      <xdr:rowOff>127000</xdr:rowOff>
    </xdr:to>
    <xdr:graphicFrame macro="">
      <xdr:nvGraphicFramePr>
        <xdr:cNvPr id="3" name="Chart 1">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107</xdr:row>
      <xdr:rowOff>127000</xdr:rowOff>
    </xdr:from>
    <xdr:to>
      <xdr:col>6</xdr:col>
      <xdr:colOff>688975</xdr:colOff>
      <xdr:row>125</xdr:row>
      <xdr:rowOff>127000</xdr:rowOff>
    </xdr:to>
    <xdr:graphicFrame macro="">
      <xdr:nvGraphicFramePr>
        <xdr:cNvPr id="4" name="Chart 1">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129</xdr:row>
      <xdr:rowOff>127000</xdr:rowOff>
    </xdr:from>
    <xdr:to>
      <xdr:col>6</xdr:col>
      <xdr:colOff>688975</xdr:colOff>
      <xdr:row>147</xdr:row>
      <xdr:rowOff>127000</xdr:rowOff>
    </xdr:to>
    <xdr:graphicFrame macro="">
      <xdr:nvGraphicFramePr>
        <xdr:cNvPr id="5" name="Chart 1">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151</xdr:row>
      <xdr:rowOff>127000</xdr:rowOff>
    </xdr:from>
    <xdr:to>
      <xdr:col>6</xdr:col>
      <xdr:colOff>688975</xdr:colOff>
      <xdr:row>169</xdr:row>
      <xdr:rowOff>127000</xdr:rowOff>
    </xdr:to>
    <xdr:graphicFrame macro="">
      <xdr:nvGraphicFramePr>
        <xdr:cNvPr id="6" name="Chart 1">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173</xdr:row>
      <xdr:rowOff>127000</xdr:rowOff>
    </xdr:from>
    <xdr:to>
      <xdr:col>6</xdr:col>
      <xdr:colOff>688975</xdr:colOff>
      <xdr:row>191</xdr:row>
      <xdr:rowOff>127000</xdr:rowOff>
    </xdr:to>
    <xdr:graphicFrame macro="">
      <xdr:nvGraphicFramePr>
        <xdr:cNvPr id="7" name="Chart 1">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266700</xdr:colOff>
      <xdr:row>2</xdr:row>
      <xdr:rowOff>91440</xdr:rowOff>
    </xdr:from>
    <xdr:to>
      <xdr:col>14</xdr:col>
      <xdr:colOff>167640</xdr:colOff>
      <xdr:row>15</xdr:row>
      <xdr:rowOff>7620</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7048500" y="381000"/>
          <a:ext cx="3055620" cy="1524000"/>
        </a:xfrm>
        <a:prstGeom prst="rect">
          <a:avLst/>
        </a:prstGeom>
        <a:solidFill>
          <a:srgbClr val="F6F6F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Here's the same model fitted to data up to 1981 only, with forecasts produced for 1982.  The formulas and editable-charts options were used, so the confidence limits for forecasts in the table and chart will respond interactively to use of the Conf+ and Conf- buttons on the menu or to typing of new values in the confidence level cell (I10).</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236220</xdr:colOff>
      <xdr:row>5</xdr:row>
      <xdr:rowOff>106680</xdr:rowOff>
    </xdr:from>
    <xdr:to>
      <xdr:col>19</xdr:col>
      <xdr:colOff>210499</xdr:colOff>
      <xdr:row>52</xdr:row>
      <xdr:rowOff>89200</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7734300" y="830580"/>
          <a:ext cx="5567359" cy="5484160"/>
        </a:xfrm>
        <a:prstGeom prst="rect">
          <a:avLst/>
        </a:prstGeom>
      </xdr:spPr>
    </xdr:pic>
    <xdr:clientData/>
  </xdr:twoCellAnchor>
  <xdr:twoCellAnchor editAs="oneCell">
    <xdr:from>
      <xdr:col>10</xdr:col>
      <xdr:colOff>236221</xdr:colOff>
      <xdr:row>53</xdr:row>
      <xdr:rowOff>76200</xdr:rowOff>
    </xdr:from>
    <xdr:to>
      <xdr:col>19</xdr:col>
      <xdr:colOff>101586</xdr:colOff>
      <xdr:row>84</xdr:row>
      <xdr:rowOff>50493</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7734301" y="6446520"/>
          <a:ext cx="5458445" cy="5376873"/>
        </a:xfrm>
        <a:prstGeom prst="rect">
          <a:avLst/>
        </a:prstGeom>
      </xdr:spPr>
    </xdr:pic>
    <xdr:clientData/>
  </xdr:twoCellAnchor>
  <xdr:twoCellAnchor>
    <xdr:from>
      <xdr:col>10</xdr:col>
      <xdr:colOff>0</xdr:colOff>
      <xdr:row>1</xdr:row>
      <xdr:rowOff>0</xdr:rowOff>
    </xdr:from>
    <xdr:to>
      <xdr:col>17</xdr:col>
      <xdr:colOff>7620</xdr:colOff>
      <xdr:row>5</xdr:row>
      <xdr:rowOff>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7498080" y="144780"/>
          <a:ext cx="4381500" cy="579120"/>
        </a:xfrm>
        <a:prstGeom prst="rect">
          <a:avLst/>
        </a:prstGeom>
        <a:solidFill>
          <a:srgbClr val="F6F6F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Here's the same model fitted via the interface with R.   Error statistics were computed for the out-of-sample forecasts.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93"/>
  <sheetViews>
    <sheetView tabSelected="1" zoomScale="125" zoomScaleNormal="125" workbookViewId="0">
      <selection activeCell="J22" sqref="J22"/>
    </sheetView>
  </sheetViews>
  <sheetFormatPr defaultRowHeight="15" x14ac:dyDescent="0.25"/>
  <cols>
    <col min="1" max="1" width="18.7109375" bestFit="1" customWidth="1"/>
    <col min="2" max="2" width="25" bestFit="1" customWidth="1"/>
    <col min="3" max="3" width="5.140625" bestFit="1" customWidth="1"/>
    <col min="4" max="4" width="9.28515625" bestFit="1" customWidth="1"/>
    <col min="5" max="5" width="17.85546875" bestFit="1" customWidth="1"/>
    <col min="6" max="6" width="15" bestFit="1" customWidth="1"/>
    <col min="7" max="8" width="13.28515625" bestFit="1" customWidth="1"/>
    <col min="9" max="9" width="4.85546875" bestFit="1" customWidth="1"/>
    <col min="10" max="10" width="11" bestFit="1" customWidth="1"/>
    <col min="11" max="11" width="6.42578125" bestFit="1" customWidth="1"/>
    <col min="12" max="14" width="10.7109375" bestFit="1" customWidth="1"/>
  </cols>
  <sheetData>
    <row r="1" spans="1:15" x14ac:dyDescent="0.25">
      <c r="A1" t="s">
        <v>1</v>
      </c>
      <c r="B1" t="s">
        <v>2</v>
      </c>
      <c r="C1" t="s">
        <v>3</v>
      </c>
      <c r="D1" t="s">
        <v>4</v>
      </c>
      <c r="E1" t="s">
        <v>5</v>
      </c>
      <c r="F1" t="s">
        <v>6</v>
      </c>
      <c r="G1" t="s">
        <v>7</v>
      </c>
      <c r="H1" t="s">
        <v>8</v>
      </c>
      <c r="I1" t="s">
        <v>9</v>
      </c>
      <c r="J1" t="s">
        <v>0</v>
      </c>
      <c r="K1" t="s">
        <v>10</v>
      </c>
      <c r="L1" t="s">
        <v>11</v>
      </c>
      <c r="M1" t="s">
        <v>12</v>
      </c>
      <c r="N1" t="s">
        <v>13</v>
      </c>
      <c r="O1" t="s">
        <v>14</v>
      </c>
    </row>
    <row r="2" spans="1:15" x14ac:dyDescent="0.25">
      <c r="A2" s="1">
        <v>5.5555555555555554</v>
      </c>
      <c r="B2" s="1">
        <v>5.5555555555555554</v>
      </c>
      <c r="C2">
        <v>18</v>
      </c>
      <c r="D2">
        <v>8</v>
      </c>
      <c r="E2">
        <v>3.07</v>
      </c>
      <c r="F2">
        <v>1.3</v>
      </c>
      <c r="G2">
        <v>3.504</v>
      </c>
      <c r="H2">
        <v>12</v>
      </c>
      <c r="I2">
        <v>70</v>
      </c>
      <c r="J2">
        <v>1</v>
      </c>
      <c r="K2">
        <v>1</v>
      </c>
      <c r="L2">
        <v>1</v>
      </c>
      <c r="M2">
        <v>0</v>
      </c>
      <c r="N2">
        <v>0</v>
      </c>
      <c r="O2" t="s">
        <v>15</v>
      </c>
    </row>
    <row r="3" spans="1:15" x14ac:dyDescent="0.25">
      <c r="A3" s="1">
        <v>6.666666666666667</v>
      </c>
      <c r="B3" s="1">
        <v>6.666666666666667</v>
      </c>
      <c r="C3">
        <v>15</v>
      </c>
      <c r="D3">
        <v>8</v>
      </c>
      <c r="E3">
        <v>3.5</v>
      </c>
      <c r="F3">
        <v>1.65</v>
      </c>
      <c r="G3">
        <v>3.6930000000000001</v>
      </c>
      <c r="H3">
        <v>11.5</v>
      </c>
      <c r="I3">
        <v>70</v>
      </c>
      <c r="J3">
        <v>1</v>
      </c>
      <c r="K3">
        <v>1</v>
      </c>
      <c r="L3">
        <v>1</v>
      </c>
      <c r="M3">
        <v>0</v>
      </c>
      <c r="N3">
        <v>0</v>
      </c>
      <c r="O3" t="s">
        <v>16</v>
      </c>
    </row>
    <row r="4" spans="1:15" x14ac:dyDescent="0.25">
      <c r="A4" s="1">
        <v>5.5555555555555554</v>
      </c>
      <c r="B4" s="1">
        <v>5.5555555555555554</v>
      </c>
      <c r="C4">
        <v>18</v>
      </c>
      <c r="D4">
        <v>8</v>
      </c>
      <c r="E4">
        <v>3.18</v>
      </c>
      <c r="F4">
        <v>1.5</v>
      </c>
      <c r="G4">
        <v>3.4359999999999999</v>
      </c>
      <c r="H4">
        <v>11</v>
      </c>
      <c r="I4">
        <v>70</v>
      </c>
      <c r="J4">
        <v>1</v>
      </c>
      <c r="K4">
        <v>1</v>
      </c>
      <c r="L4">
        <v>1</v>
      </c>
      <c r="M4">
        <v>0</v>
      </c>
      <c r="N4">
        <v>0</v>
      </c>
      <c r="O4" t="s">
        <v>17</v>
      </c>
    </row>
    <row r="5" spans="1:15" x14ac:dyDescent="0.25">
      <c r="A5" s="1">
        <v>6.25</v>
      </c>
      <c r="B5" s="1">
        <v>6.25</v>
      </c>
      <c r="C5">
        <v>16</v>
      </c>
      <c r="D5">
        <v>8</v>
      </c>
      <c r="E5">
        <v>3.04</v>
      </c>
      <c r="F5">
        <v>1.5</v>
      </c>
      <c r="G5">
        <v>3.4329999999999998</v>
      </c>
      <c r="H5">
        <v>12</v>
      </c>
      <c r="I5">
        <v>70</v>
      </c>
      <c r="J5">
        <v>1</v>
      </c>
      <c r="K5">
        <v>1</v>
      </c>
      <c r="L5">
        <v>1</v>
      </c>
      <c r="M5">
        <v>0</v>
      </c>
      <c r="N5">
        <v>0</v>
      </c>
      <c r="O5" t="s">
        <v>18</v>
      </c>
    </row>
    <row r="6" spans="1:15" x14ac:dyDescent="0.25">
      <c r="A6" s="1">
        <v>5.882352941176471</v>
      </c>
      <c r="B6" s="1">
        <v>5.882352941176471</v>
      </c>
      <c r="C6">
        <v>17</v>
      </c>
      <c r="D6">
        <v>8</v>
      </c>
      <c r="E6">
        <v>3.02</v>
      </c>
      <c r="F6">
        <v>1.4</v>
      </c>
      <c r="G6">
        <v>3.4489999999999998</v>
      </c>
      <c r="H6">
        <v>10.5</v>
      </c>
      <c r="I6">
        <v>70</v>
      </c>
      <c r="J6">
        <v>1</v>
      </c>
      <c r="K6">
        <v>1</v>
      </c>
      <c r="L6">
        <v>1</v>
      </c>
      <c r="M6">
        <v>0</v>
      </c>
      <c r="N6">
        <v>0</v>
      </c>
      <c r="O6" t="s">
        <v>19</v>
      </c>
    </row>
    <row r="7" spans="1:15" x14ac:dyDescent="0.25">
      <c r="A7" s="1">
        <v>6.666666666666667</v>
      </c>
      <c r="B7" s="1">
        <v>6.666666666666667</v>
      </c>
      <c r="C7">
        <v>15</v>
      </c>
      <c r="D7">
        <v>8</v>
      </c>
      <c r="E7">
        <v>4.29</v>
      </c>
      <c r="F7">
        <v>1.98</v>
      </c>
      <c r="G7">
        <v>4.3410000000000002</v>
      </c>
      <c r="H7">
        <v>10</v>
      </c>
      <c r="I7">
        <v>70</v>
      </c>
      <c r="J7">
        <v>1</v>
      </c>
      <c r="K7">
        <v>1</v>
      </c>
      <c r="L7">
        <v>1</v>
      </c>
      <c r="M7">
        <v>0</v>
      </c>
      <c r="N7">
        <v>0</v>
      </c>
      <c r="O7" t="s">
        <v>20</v>
      </c>
    </row>
    <row r="8" spans="1:15" x14ac:dyDescent="0.25">
      <c r="A8" s="1">
        <v>7.1428571428571432</v>
      </c>
      <c r="B8" s="1">
        <v>7.1428571428571432</v>
      </c>
      <c r="C8">
        <v>14</v>
      </c>
      <c r="D8">
        <v>8</v>
      </c>
      <c r="E8">
        <v>4.54</v>
      </c>
      <c r="F8">
        <v>2.2000000000000002</v>
      </c>
      <c r="G8">
        <v>4.3540000000000001</v>
      </c>
      <c r="H8">
        <v>9</v>
      </c>
      <c r="I8">
        <v>70</v>
      </c>
      <c r="J8">
        <v>1</v>
      </c>
      <c r="K8">
        <v>1</v>
      </c>
      <c r="L8">
        <v>1</v>
      </c>
      <c r="M8">
        <v>0</v>
      </c>
      <c r="N8">
        <v>0</v>
      </c>
      <c r="O8" t="s">
        <v>21</v>
      </c>
    </row>
    <row r="9" spans="1:15" x14ac:dyDescent="0.25">
      <c r="A9" s="1">
        <v>7.1428571428571432</v>
      </c>
      <c r="B9" s="1">
        <v>7.1428571428571432</v>
      </c>
      <c r="C9">
        <v>14</v>
      </c>
      <c r="D9">
        <v>8</v>
      </c>
      <c r="E9">
        <v>4.4000000000000004</v>
      </c>
      <c r="F9">
        <v>2.15</v>
      </c>
      <c r="G9">
        <v>4.3120000000000003</v>
      </c>
      <c r="H9">
        <v>8.5</v>
      </c>
      <c r="I9">
        <v>70</v>
      </c>
      <c r="J9">
        <v>1</v>
      </c>
      <c r="K9">
        <v>1</v>
      </c>
      <c r="L9">
        <v>1</v>
      </c>
      <c r="M9">
        <v>0</v>
      </c>
      <c r="N9">
        <v>0</v>
      </c>
      <c r="O9" t="s">
        <v>22</v>
      </c>
    </row>
    <row r="10" spans="1:15" x14ac:dyDescent="0.25">
      <c r="A10" s="1">
        <v>7.1428571428571432</v>
      </c>
      <c r="B10" s="1">
        <v>7.1428571428571432</v>
      </c>
      <c r="C10">
        <v>14</v>
      </c>
      <c r="D10">
        <v>8</v>
      </c>
      <c r="E10">
        <v>4.55</v>
      </c>
      <c r="F10">
        <v>2.25</v>
      </c>
      <c r="G10">
        <v>4.4249999999999998</v>
      </c>
      <c r="H10">
        <v>10</v>
      </c>
      <c r="I10">
        <v>70</v>
      </c>
      <c r="J10">
        <v>1</v>
      </c>
      <c r="K10">
        <v>1</v>
      </c>
      <c r="L10">
        <v>1</v>
      </c>
      <c r="M10">
        <v>0</v>
      </c>
      <c r="N10">
        <v>0</v>
      </c>
      <c r="O10" t="s">
        <v>23</v>
      </c>
    </row>
    <row r="11" spans="1:15" x14ac:dyDescent="0.25">
      <c r="A11" s="1">
        <v>6.666666666666667</v>
      </c>
      <c r="B11" s="1">
        <v>6.666666666666667</v>
      </c>
      <c r="C11">
        <v>15</v>
      </c>
      <c r="D11">
        <v>8</v>
      </c>
      <c r="E11">
        <v>3.9</v>
      </c>
      <c r="F11">
        <v>1.9</v>
      </c>
      <c r="G11">
        <v>3.85</v>
      </c>
      <c r="H11">
        <v>8.5</v>
      </c>
      <c r="I11">
        <v>70</v>
      </c>
      <c r="J11">
        <v>1</v>
      </c>
      <c r="K11">
        <v>1</v>
      </c>
      <c r="L11">
        <v>1</v>
      </c>
      <c r="M11">
        <v>0</v>
      </c>
      <c r="N11">
        <v>0</v>
      </c>
      <c r="O11" t="s">
        <v>24</v>
      </c>
    </row>
    <row r="12" spans="1:15" x14ac:dyDescent="0.25">
      <c r="A12" s="1">
        <v>6.666666666666667</v>
      </c>
      <c r="B12" s="1">
        <v>6.666666666666667</v>
      </c>
      <c r="C12">
        <v>15</v>
      </c>
      <c r="D12">
        <v>8</v>
      </c>
      <c r="E12">
        <v>3.83</v>
      </c>
      <c r="F12">
        <v>1.7</v>
      </c>
      <c r="G12">
        <v>3.5630000000000002</v>
      </c>
      <c r="H12">
        <v>10</v>
      </c>
      <c r="I12">
        <v>70</v>
      </c>
      <c r="J12">
        <v>1</v>
      </c>
      <c r="K12">
        <v>1</v>
      </c>
      <c r="L12">
        <v>1</v>
      </c>
      <c r="M12">
        <v>0</v>
      </c>
      <c r="N12">
        <v>0</v>
      </c>
      <c r="O12" t="s">
        <v>25</v>
      </c>
    </row>
    <row r="13" spans="1:15" x14ac:dyDescent="0.25">
      <c r="A13" s="1">
        <v>7.1428571428571432</v>
      </c>
      <c r="B13" s="1">
        <v>7.1428571428571432</v>
      </c>
      <c r="C13">
        <v>14</v>
      </c>
      <c r="D13">
        <v>8</v>
      </c>
      <c r="E13">
        <v>3.4</v>
      </c>
      <c r="F13">
        <v>1.6</v>
      </c>
      <c r="G13">
        <v>3.609</v>
      </c>
      <c r="H13">
        <v>8</v>
      </c>
      <c r="I13">
        <v>70</v>
      </c>
      <c r="J13">
        <v>1</v>
      </c>
      <c r="K13">
        <v>1</v>
      </c>
      <c r="L13">
        <v>1</v>
      </c>
      <c r="M13">
        <v>0</v>
      </c>
      <c r="N13">
        <v>0</v>
      </c>
      <c r="O13" t="s">
        <v>26</v>
      </c>
    </row>
    <row r="14" spans="1:15" x14ac:dyDescent="0.25">
      <c r="A14" s="1">
        <v>6.666666666666667</v>
      </c>
      <c r="B14" s="1">
        <v>6.666666666666667</v>
      </c>
      <c r="C14">
        <v>15</v>
      </c>
      <c r="D14">
        <v>8</v>
      </c>
      <c r="E14">
        <v>4</v>
      </c>
      <c r="F14">
        <v>1.5</v>
      </c>
      <c r="G14">
        <v>3.7610000000000001</v>
      </c>
      <c r="H14">
        <v>9.5</v>
      </c>
      <c r="I14">
        <v>70</v>
      </c>
      <c r="J14">
        <v>1</v>
      </c>
      <c r="K14">
        <v>1</v>
      </c>
      <c r="L14">
        <v>1</v>
      </c>
      <c r="M14">
        <v>0</v>
      </c>
      <c r="N14">
        <v>0</v>
      </c>
      <c r="O14" t="s">
        <v>27</v>
      </c>
    </row>
    <row r="15" spans="1:15" x14ac:dyDescent="0.25">
      <c r="A15" s="1">
        <v>7.1428571428571432</v>
      </c>
      <c r="B15" s="1">
        <v>7.1428571428571432</v>
      </c>
      <c r="C15">
        <v>14</v>
      </c>
      <c r="D15">
        <v>8</v>
      </c>
      <c r="E15">
        <v>4.55</v>
      </c>
      <c r="F15">
        <v>2.25</v>
      </c>
      <c r="G15">
        <v>3.0859999999999999</v>
      </c>
      <c r="H15">
        <v>10</v>
      </c>
      <c r="I15">
        <v>70</v>
      </c>
      <c r="J15">
        <v>1</v>
      </c>
      <c r="K15">
        <v>1</v>
      </c>
      <c r="L15">
        <v>1</v>
      </c>
      <c r="M15">
        <v>0</v>
      </c>
      <c r="N15">
        <v>0</v>
      </c>
      <c r="O15" t="s">
        <v>28</v>
      </c>
    </row>
    <row r="16" spans="1:15" x14ac:dyDescent="0.25">
      <c r="A16" s="1">
        <v>4.166666666666667</v>
      </c>
      <c r="B16" s="1">
        <v>4.166666666666667</v>
      </c>
      <c r="C16">
        <v>24</v>
      </c>
      <c r="D16">
        <v>4</v>
      </c>
      <c r="E16">
        <v>1.1299999999999999</v>
      </c>
      <c r="F16">
        <v>0.95</v>
      </c>
      <c r="G16">
        <v>2.3719999999999999</v>
      </c>
      <c r="H16">
        <v>15</v>
      </c>
      <c r="I16">
        <v>70</v>
      </c>
      <c r="J16">
        <v>1</v>
      </c>
      <c r="K16">
        <v>3</v>
      </c>
      <c r="L16">
        <v>0</v>
      </c>
      <c r="M16">
        <v>0</v>
      </c>
      <c r="N16">
        <v>1</v>
      </c>
      <c r="O16" t="s">
        <v>29</v>
      </c>
    </row>
    <row r="17" spans="1:15" x14ac:dyDescent="0.25">
      <c r="A17" s="1">
        <v>4.5454545454545459</v>
      </c>
      <c r="B17" s="1">
        <v>4.5454545454545459</v>
      </c>
      <c r="C17">
        <v>22</v>
      </c>
      <c r="D17">
        <v>6</v>
      </c>
      <c r="E17">
        <v>1.98</v>
      </c>
      <c r="F17">
        <v>0.95</v>
      </c>
      <c r="G17">
        <v>2.8330000000000002</v>
      </c>
      <c r="H17">
        <v>15.5</v>
      </c>
      <c r="I17">
        <v>70</v>
      </c>
      <c r="J17">
        <v>1</v>
      </c>
      <c r="K17">
        <v>1</v>
      </c>
      <c r="L17">
        <v>1</v>
      </c>
      <c r="M17">
        <v>0</v>
      </c>
      <c r="N17">
        <v>0</v>
      </c>
      <c r="O17" t="s">
        <v>30</v>
      </c>
    </row>
    <row r="18" spans="1:15" x14ac:dyDescent="0.25">
      <c r="A18" s="1">
        <v>5.5555555555555554</v>
      </c>
      <c r="B18" s="1">
        <v>5.5555555555555554</v>
      </c>
      <c r="C18">
        <v>18</v>
      </c>
      <c r="D18">
        <v>6</v>
      </c>
      <c r="E18">
        <v>1.99</v>
      </c>
      <c r="F18">
        <v>0.97</v>
      </c>
      <c r="G18">
        <v>2.774</v>
      </c>
      <c r="H18">
        <v>15.5</v>
      </c>
      <c r="I18">
        <v>70</v>
      </c>
      <c r="J18">
        <v>1</v>
      </c>
      <c r="K18">
        <v>1</v>
      </c>
      <c r="L18">
        <v>1</v>
      </c>
      <c r="M18">
        <v>0</v>
      </c>
      <c r="N18">
        <v>0</v>
      </c>
      <c r="O18" t="s">
        <v>31</v>
      </c>
    </row>
    <row r="19" spans="1:15" x14ac:dyDescent="0.25">
      <c r="A19" s="1">
        <v>4.7619047619047619</v>
      </c>
      <c r="B19" s="1">
        <v>4.7619047619047619</v>
      </c>
      <c r="C19">
        <v>21</v>
      </c>
      <c r="D19">
        <v>6</v>
      </c>
      <c r="E19">
        <v>2</v>
      </c>
      <c r="F19">
        <v>0.85</v>
      </c>
      <c r="G19">
        <v>2.5870000000000002</v>
      </c>
      <c r="H19">
        <v>16</v>
      </c>
      <c r="I19">
        <v>70</v>
      </c>
      <c r="J19">
        <v>1</v>
      </c>
      <c r="K19">
        <v>1</v>
      </c>
      <c r="L19">
        <v>1</v>
      </c>
      <c r="M19">
        <v>0</v>
      </c>
      <c r="N19">
        <v>0</v>
      </c>
      <c r="O19" t="s">
        <v>32</v>
      </c>
    </row>
    <row r="20" spans="1:15" x14ac:dyDescent="0.25">
      <c r="A20" s="1">
        <v>3.7037037037037037</v>
      </c>
      <c r="B20" s="1">
        <v>3.7037037037037037</v>
      </c>
      <c r="C20">
        <v>27</v>
      </c>
      <c r="D20">
        <v>4</v>
      </c>
      <c r="E20">
        <v>0.97</v>
      </c>
      <c r="F20">
        <v>0.88</v>
      </c>
      <c r="G20">
        <v>2.13</v>
      </c>
      <c r="H20">
        <v>14.5</v>
      </c>
      <c r="I20">
        <v>70</v>
      </c>
      <c r="J20">
        <v>1</v>
      </c>
      <c r="K20">
        <v>3</v>
      </c>
      <c r="L20">
        <v>0</v>
      </c>
      <c r="M20">
        <v>0</v>
      </c>
      <c r="N20">
        <v>1</v>
      </c>
      <c r="O20" t="s">
        <v>33</v>
      </c>
    </row>
    <row r="21" spans="1:15" x14ac:dyDescent="0.25">
      <c r="A21" s="1">
        <v>3.8461538461538463</v>
      </c>
      <c r="B21" s="1">
        <v>3.8461538461538463</v>
      </c>
      <c r="C21">
        <v>26</v>
      </c>
      <c r="D21">
        <v>4</v>
      </c>
      <c r="E21">
        <v>0.97</v>
      </c>
      <c r="F21">
        <v>0.46</v>
      </c>
      <c r="G21">
        <v>1.835</v>
      </c>
      <c r="H21">
        <v>20.5</v>
      </c>
      <c r="I21">
        <v>70</v>
      </c>
      <c r="J21">
        <v>1</v>
      </c>
      <c r="K21">
        <v>2</v>
      </c>
      <c r="L21">
        <v>0</v>
      </c>
      <c r="M21">
        <v>1</v>
      </c>
      <c r="N21">
        <v>0</v>
      </c>
      <c r="O21" t="s">
        <v>34</v>
      </c>
    </row>
    <row r="22" spans="1:15" x14ac:dyDescent="0.25">
      <c r="A22" s="1">
        <v>4</v>
      </c>
      <c r="B22" s="1">
        <v>4</v>
      </c>
      <c r="C22">
        <v>25</v>
      </c>
      <c r="D22">
        <v>4</v>
      </c>
      <c r="E22">
        <v>1.1000000000000001</v>
      </c>
      <c r="F22">
        <v>0.87</v>
      </c>
      <c r="G22">
        <v>2.6720000000000002</v>
      </c>
      <c r="H22">
        <v>17.5</v>
      </c>
      <c r="I22">
        <v>70</v>
      </c>
      <c r="J22">
        <v>1</v>
      </c>
      <c r="K22">
        <v>2</v>
      </c>
      <c r="L22">
        <v>0</v>
      </c>
      <c r="M22">
        <v>1</v>
      </c>
      <c r="N22">
        <v>0</v>
      </c>
      <c r="O22" t="s">
        <v>35</v>
      </c>
    </row>
    <row r="23" spans="1:15" x14ac:dyDescent="0.25">
      <c r="A23" s="1">
        <v>4.166666666666667</v>
      </c>
      <c r="B23" s="1">
        <v>4.166666666666667</v>
      </c>
      <c r="C23">
        <v>24</v>
      </c>
      <c r="D23">
        <v>4</v>
      </c>
      <c r="E23">
        <v>1.07</v>
      </c>
      <c r="F23">
        <v>0.9</v>
      </c>
      <c r="G23">
        <v>2.4300000000000002</v>
      </c>
      <c r="H23">
        <v>14.5</v>
      </c>
      <c r="I23">
        <v>70</v>
      </c>
      <c r="J23">
        <v>1</v>
      </c>
      <c r="K23">
        <v>2</v>
      </c>
      <c r="L23">
        <v>0</v>
      </c>
      <c r="M23">
        <v>1</v>
      </c>
      <c r="N23">
        <v>0</v>
      </c>
      <c r="O23" t="s">
        <v>36</v>
      </c>
    </row>
    <row r="24" spans="1:15" x14ac:dyDescent="0.25">
      <c r="A24" s="1">
        <v>4</v>
      </c>
      <c r="B24" s="1">
        <v>4</v>
      </c>
      <c r="C24">
        <v>25</v>
      </c>
      <c r="D24">
        <v>4</v>
      </c>
      <c r="E24">
        <v>1.04</v>
      </c>
      <c r="F24">
        <v>0.95</v>
      </c>
      <c r="G24">
        <v>2.375</v>
      </c>
      <c r="H24">
        <v>17.5</v>
      </c>
      <c r="I24">
        <v>70</v>
      </c>
      <c r="J24">
        <v>1</v>
      </c>
      <c r="K24">
        <v>2</v>
      </c>
      <c r="L24">
        <v>0</v>
      </c>
      <c r="M24">
        <v>1</v>
      </c>
      <c r="N24">
        <v>0</v>
      </c>
      <c r="O24" t="s">
        <v>37</v>
      </c>
    </row>
    <row r="25" spans="1:15" x14ac:dyDescent="0.25">
      <c r="A25" s="1">
        <v>3.8461538461538463</v>
      </c>
      <c r="B25" s="1">
        <v>3.8461538461538463</v>
      </c>
      <c r="C25">
        <v>26</v>
      </c>
      <c r="D25">
        <v>4</v>
      </c>
      <c r="E25">
        <v>1.21</v>
      </c>
      <c r="F25">
        <v>1.1299999999999999</v>
      </c>
      <c r="G25">
        <v>2.234</v>
      </c>
      <c r="H25">
        <v>12.5</v>
      </c>
      <c r="I25">
        <v>70</v>
      </c>
      <c r="J25">
        <v>1</v>
      </c>
      <c r="K25">
        <v>2</v>
      </c>
      <c r="L25">
        <v>0</v>
      </c>
      <c r="M25">
        <v>1</v>
      </c>
      <c r="N25">
        <v>0</v>
      </c>
      <c r="O25" t="s">
        <v>38</v>
      </c>
    </row>
    <row r="26" spans="1:15" x14ac:dyDescent="0.25">
      <c r="A26" s="1">
        <v>4.7619047619047619</v>
      </c>
      <c r="B26" s="1">
        <v>4.7619047619047619</v>
      </c>
      <c r="C26">
        <v>21</v>
      </c>
      <c r="D26">
        <v>6</v>
      </c>
      <c r="E26">
        <v>1.99</v>
      </c>
      <c r="F26">
        <v>0.9</v>
      </c>
      <c r="G26">
        <v>2.6480000000000001</v>
      </c>
      <c r="H26">
        <v>15</v>
      </c>
      <c r="I26">
        <v>70</v>
      </c>
      <c r="J26">
        <v>1</v>
      </c>
      <c r="K26">
        <v>1</v>
      </c>
      <c r="L26">
        <v>1</v>
      </c>
      <c r="M26">
        <v>0</v>
      </c>
      <c r="N26">
        <v>0</v>
      </c>
      <c r="O26" t="s">
        <v>39</v>
      </c>
    </row>
    <row r="27" spans="1:15" x14ac:dyDescent="0.25">
      <c r="A27" s="1">
        <v>10</v>
      </c>
      <c r="B27" s="1">
        <v>10</v>
      </c>
      <c r="C27">
        <v>10</v>
      </c>
      <c r="D27">
        <v>8</v>
      </c>
      <c r="E27">
        <v>3.6</v>
      </c>
      <c r="F27">
        <v>2.15</v>
      </c>
      <c r="G27">
        <v>4.6150000000000002</v>
      </c>
      <c r="H27">
        <v>14</v>
      </c>
      <c r="I27">
        <v>70</v>
      </c>
      <c r="J27">
        <v>1</v>
      </c>
      <c r="K27">
        <v>1</v>
      </c>
      <c r="L27">
        <v>1</v>
      </c>
      <c r="M27">
        <v>0</v>
      </c>
      <c r="N27">
        <v>0</v>
      </c>
      <c r="O27" t="s">
        <v>40</v>
      </c>
    </row>
    <row r="28" spans="1:15" x14ac:dyDescent="0.25">
      <c r="A28" s="1">
        <v>10</v>
      </c>
      <c r="B28" s="1">
        <v>10</v>
      </c>
      <c r="C28">
        <v>10</v>
      </c>
      <c r="D28">
        <v>8</v>
      </c>
      <c r="E28">
        <v>3.07</v>
      </c>
      <c r="F28">
        <v>2</v>
      </c>
      <c r="G28">
        <v>4.3760000000000003</v>
      </c>
      <c r="H28">
        <v>15</v>
      </c>
      <c r="I28">
        <v>70</v>
      </c>
      <c r="J28">
        <v>1</v>
      </c>
      <c r="K28">
        <v>1</v>
      </c>
      <c r="L28">
        <v>1</v>
      </c>
      <c r="M28">
        <v>0</v>
      </c>
      <c r="N28">
        <v>0</v>
      </c>
      <c r="O28" t="s">
        <v>41</v>
      </c>
    </row>
    <row r="29" spans="1:15" x14ac:dyDescent="0.25">
      <c r="A29" s="1">
        <v>9.0909090909090917</v>
      </c>
      <c r="B29" s="1">
        <v>9.0909090909090917</v>
      </c>
      <c r="C29">
        <v>11</v>
      </c>
      <c r="D29">
        <v>8</v>
      </c>
      <c r="E29">
        <v>3.18</v>
      </c>
      <c r="F29">
        <v>2.1</v>
      </c>
      <c r="G29">
        <v>4.3819999999999997</v>
      </c>
      <c r="H29">
        <v>13.5</v>
      </c>
      <c r="I29">
        <v>70</v>
      </c>
      <c r="J29">
        <v>1</v>
      </c>
      <c r="K29">
        <v>1</v>
      </c>
      <c r="L29">
        <v>1</v>
      </c>
      <c r="M29">
        <v>0</v>
      </c>
      <c r="N29">
        <v>0</v>
      </c>
      <c r="O29" t="s">
        <v>42</v>
      </c>
    </row>
    <row r="30" spans="1:15" x14ac:dyDescent="0.25">
      <c r="A30" s="1">
        <v>11.111111111111111</v>
      </c>
      <c r="B30" s="1">
        <v>11.111111111111111</v>
      </c>
      <c r="C30">
        <v>9</v>
      </c>
      <c r="D30">
        <v>8</v>
      </c>
      <c r="E30">
        <v>3.04</v>
      </c>
      <c r="F30">
        <v>1.93</v>
      </c>
      <c r="G30">
        <v>4.7320000000000002</v>
      </c>
      <c r="H30">
        <v>18.5</v>
      </c>
      <c r="I30">
        <v>70</v>
      </c>
      <c r="J30">
        <v>1</v>
      </c>
      <c r="K30">
        <v>1</v>
      </c>
      <c r="L30">
        <v>1</v>
      </c>
      <c r="M30">
        <v>0</v>
      </c>
      <c r="N30">
        <v>0</v>
      </c>
      <c r="O30" t="s">
        <v>43</v>
      </c>
    </row>
    <row r="31" spans="1:15" x14ac:dyDescent="0.25">
      <c r="A31" s="1">
        <v>3.7037037037037037</v>
      </c>
      <c r="B31" s="1">
        <v>3.7037037037037037</v>
      </c>
      <c r="C31">
        <v>27</v>
      </c>
      <c r="D31">
        <v>4</v>
      </c>
      <c r="E31">
        <v>0.97</v>
      </c>
      <c r="F31">
        <v>0.88</v>
      </c>
      <c r="G31">
        <v>2.13</v>
      </c>
      <c r="H31">
        <v>14.5</v>
      </c>
      <c r="I31">
        <v>71</v>
      </c>
      <c r="J31">
        <v>1</v>
      </c>
      <c r="K31">
        <v>3</v>
      </c>
      <c r="L31">
        <v>0</v>
      </c>
      <c r="M31">
        <v>0</v>
      </c>
      <c r="N31">
        <v>1</v>
      </c>
      <c r="O31" t="s">
        <v>33</v>
      </c>
    </row>
    <row r="32" spans="1:15" x14ac:dyDescent="0.25">
      <c r="A32" s="1">
        <v>3.5714285714285716</v>
      </c>
      <c r="B32" s="1">
        <v>3.5714285714285716</v>
      </c>
      <c r="C32">
        <v>28</v>
      </c>
      <c r="D32">
        <v>4</v>
      </c>
      <c r="E32">
        <v>1.4</v>
      </c>
      <c r="F32">
        <v>0.9</v>
      </c>
      <c r="G32">
        <v>2.2639999999999998</v>
      </c>
      <c r="H32">
        <v>15.5</v>
      </c>
      <c r="I32">
        <v>71</v>
      </c>
      <c r="J32">
        <v>1</v>
      </c>
      <c r="K32">
        <v>1</v>
      </c>
      <c r="L32">
        <v>1</v>
      </c>
      <c r="M32">
        <v>0</v>
      </c>
      <c r="N32">
        <v>0</v>
      </c>
      <c r="O32" t="s">
        <v>44</v>
      </c>
    </row>
    <row r="33" spans="1:15" x14ac:dyDescent="0.25">
      <c r="A33" s="1">
        <v>4</v>
      </c>
      <c r="B33" s="1">
        <v>4</v>
      </c>
      <c r="C33">
        <v>25</v>
      </c>
      <c r="D33">
        <v>4</v>
      </c>
      <c r="E33">
        <v>1.1299999999999999</v>
      </c>
      <c r="F33">
        <v>0.95</v>
      </c>
      <c r="G33">
        <v>2.2280000000000002</v>
      </c>
      <c r="H33">
        <v>14</v>
      </c>
      <c r="I33">
        <v>71</v>
      </c>
      <c r="J33">
        <v>1</v>
      </c>
      <c r="K33">
        <v>3</v>
      </c>
      <c r="L33">
        <v>0</v>
      </c>
      <c r="M33">
        <v>0</v>
      </c>
      <c r="N33">
        <v>1</v>
      </c>
      <c r="O33" t="s">
        <v>45</v>
      </c>
    </row>
    <row r="34" spans="1:15" x14ac:dyDescent="0.25">
      <c r="A34" s="1">
        <v>5.2631578947368425</v>
      </c>
      <c r="B34" s="1">
        <v>5.2631578947368425</v>
      </c>
      <c r="C34">
        <v>19</v>
      </c>
      <c r="D34">
        <v>6</v>
      </c>
      <c r="E34">
        <v>2.3199999999999998</v>
      </c>
      <c r="F34">
        <v>1</v>
      </c>
      <c r="G34">
        <v>2.6339999999999999</v>
      </c>
      <c r="H34">
        <v>13</v>
      </c>
      <c r="I34">
        <v>71</v>
      </c>
      <c r="J34">
        <v>1</v>
      </c>
      <c r="K34">
        <v>1</v>
      </c>
      <c r="L34">
        <v>1</v>
      </c>
      <c r="M34">
        <v>0</v>
      </c>
      <c r="N34">
        <v>0</v>
      </c>
      <c r="O34" t="s">
        <v>39</v>
      </c>
    </row>
    <row r="35" spans="1:15" x14ac:dyDescent="0.25">
      <c r="A35" s="1">
        <v>6.25</v>
      </c>
      <c r="B35" s="1">
        <v>6.25</v>
      </c>
      <c r="C35">
        <v>16</v>
      </c>
      <c r="D35">
        <v>6</v>
      </c>
      <c r="E35">
        <v>2.25</v>
      </c>
      <c r="F35">
        <v>1.05</v>
      </c>
      <c r="G35">
        <v>3.4390000000000001</v>
      </c>
      <c r="H35">
        <v>15.5</v>
      </c>
      <c r="I35">
        <v>71</v>
      </c>
      <c r="J35">
        <v>1</v>
      </c>
      <c r="K35">
        <v>1</v>
      </c>
      <c r="L35">
        <v>1</v>
      </c>
      <c r="M35">
        <v>0</v>
      </c>
      <c r="N35">
        <v>0</v>
      </c>
      <c r="O35" t="s">
        <v>46</v>
      </c>
    </row>
    <row r="36" spans="1:15" x14ac:dyDescent="0.25">
      <c r="A36" s="1">
        <v>5.882352941176471</v>
      </c>
      <c r="B36" s="1">
        <v>5.882352941176471</v>
      </c>
      <c r="C36">
        <v>17</v>
      </c>
      <c r="D36">
        <v>6</v>
      </c>
      <c r="E36">
        <v>2.5</v>
      </c>
      <c r="F36">
        <v>1</v>
      </c>
      <c r="G36">
        <v>3.3290000000000002</v>
      </c>
      <c r="H36">
        <v>15.5</v>
      </c>
      <c r="I36">
        <v>71</v>
      </c>
      <c r="J36">
        <v>1</v>
      </c>
      <c r="K36">
        <v>1</v>
      </c>
      <c r="L36">
        <v>1</v>
      </c>
      <c r="M36">
        <v>0</v>
      </c>
      <c r="N36">
        <v>0</v>
      </c>
      <c r="O36" t="s">
        <v>15</v>
      </c>
    </row>
    <row r="37" spans="1:15" x14ac:dyDescent="0.25">
      <c r="A37" s="1">
        <v>5.2631578947368425</v>
      </c>
      <c r="B37" s="1">
        <v>5.2631578947368425</v>
      </c>
      <c r="C37">
        <v>19</v>
      </c>
      <c r="D37">
        <v>6</v>
      </c>
      <c r="E37">
        <v>2.5</v>
      </c>
      <c r="F37">
        <v>0.88</v>
      </c>
      <c r="G37">
        <v>3.302</v>
      </c>
      <c r="H37">
        <v>15.5</v>
      </c>
      <c r="I37">
        <v>71</v>
      </c>
      <c r="J37">
        <v>1</v>
      </c>
      <c r="K37">
        <v>1</v>
      </c>
      <c r="L37">
        <v>1</v>
      </c>
      <c r="M37">
        <v>0</v>
      </c>
      <c r="N37">
        <v>0</v>
      </c>
      <c r="O37" t="s">
        <v>47</v>
      </c>
    </row>
    <row r="38" spans="1:15" x14ac:dyDescent="0.25">
      <c r="A38" s="1">
        <v>5.5555555555555554</v>
      </c>
      <c r="B38" s="1">
        <v>5.5555555555555554</v>
      </c>
      <c r="C38">
        <v>18</v>
      </c>
      <c r="D38">
        <v>6</v>
      </c>
      <c r="E38">
        <v>2.3199999999999998</v>
      </c>
      <c r="F38">
        <v>1</v>
      </c>
      <c r="G38">
        <v>3.2879999999999998</v>
      </c>
      <c r="H38">
        <v>15.5</v>
      </c>
      <c r="I38">
        <v>71</v>
      </c>
      <c r="J38">
        <v>1</v>
      </c>
      <c r="K38">
        <v>1</v>
      </c>
      <c r="L38">
        <v>1</v>
      </c>
      <c r="M38">
        <v>0</v>
      </c>
      <c r="N38">
        <v>0</v>
      </c>
      <c r="O38" t="s">
        <v>48</v>
      </c>
    </row>
    <row r="39" spans="1:15" x14ac:dyDescent="0.25">
      <c r="A39" s="1">
        <v>7.1428571428571432</v>
      </c>
      <c r="B39" s="1">
        <v>7.1428571428571432</v>
      </c>
      <c r="C39">
        <v>14</v>
      </c>
      <c r="D39">
        <v>8</v>
      </c>
      <c r="E39">
        <v>3.5</v>
      </c>
      <c r="F39">
        <v>1.65</v>
      </c>
      <c r="G39">
        <v>4.2089999999999996</v>
      </c>
      <c r="H39">
        <v>12</v>
      </c>
      <c r="I39">
        <v>71</v>
      </c>
      <c r="J39">
        <v>1</v>
      </c>
      <c r="K39">
        <v>1</v>
      </c>
      <c r="L39">
        <v>1</v>
      </c>
      <c r="M39">
        <v>0</v>
      </c>
      <c r="N39">
        <v>0</v>
      </c>
      <c r="O39" t="s">
        <v>21</v>
      </c>
    </row>
    <row r="40" spans="1:15" x14ac:dyDescent="0.25">
      <c r="A40" s="1">
        <v>7.1428571428571432</v>
      </c>
      <c r="B40" s="1">
        <v>7.1428571428571432</v>
      </c>
      <c r="C40">
        <v>14</v>
      </c>
      <c r="D40">
        <v>8</v>
      </c>
      <c r="E40">
        <v>4</v>
      </c>
      <c r="F40">
        <v>1.75</v>
      </c>
      <c r="G40">
        <v>4.4640000000000004</v>
      </c>
      <c r="H40">
        <v>11.5</v>
      </c>
      <c r="I40">
        <v>71</v>
      </c>
      <c r="J40">
        <v>1</v>
      </c>
      <c r="K40">
        <v>1</v>
      </c>
      <c r="L40">
        <v>1</v>
      </c>
      <c r="M40">
        <v>0</v>
      </c>
      <c r="N40">
        <v>0</v>
      </c>
      <c r="O40" t="s">
        <v>49</v>
      </c>
    </row>
    <row r="41" spans="1:15" x14ac:dyDescent="0.25">
      <c r="A41" s="1">
        <v>7.1428571428571432</v>
      </c>
      <c r="B41" s="1">
        <v>7.1428571428571432</v>
      </c>
      <c r="C41">
        <v>14</v>
      </c>
      <c r="D41">
        <v>8</v>
      </c>
      <c r="E41">
        <v>3.51</v>
      </c>
      <c r="F41">
        <v>1.53</v>
      </c>
      <c r="G41">
        <v>4.1539999999999999</v>
      </c>
      <c r="H41">
        <v>13.5</v>
      </c>
      <c r="I41">
        <v>71</v>
      </c>
      <c r="J41">
        <v>1</v>
      </c>
      <c r="K41">
        <v>1</v>
      </c>
      <c r="L41">
        <v>1</v>
      </c>
      <c r="M41">
        <v>0</v>
      </c>
      <c r="N41">
        <v>0</v>
      </c>
      <c r="O41" t="s">
        <v>20</v>
      </c>
    </row>
    <row r="42" spans="1:15" x14ac:dyDescent="0.25">
      <c r="A42" s="1">
        <v>7.1428571428571432</v>
      </c>
      <c r="B42" s="1">
        <v>7.1428571428571432</v>
      </c>
      <c r="C42">
        <v>14</v>
      </c>
      <c r="D42">
        <v>8</v>
      </c>
      <c r="E42">
        <v>3.18</v>
      </c>
      <c r="F42">
        <v>1.5</v>
      </c>
      <c r="G42">
        <v>4.0960000000000001</v>
      </c>
      <c r="H42">
        <v>13</v>
      </c>
      <c r="I42">
        <v>71</v>
      </c>
      <c r="J42">
        <v>1</v>
      </c>
      <c r="K42">
        <v>1</v>
      </c>
      <c r="L42">
        <v>1</v>
      </c>
      <c r="M42">
        <v>0</v>
      </c>
      <c r="N42">
        <v>0</v>
      </c>
      <c r="O42" t="s">
        <v>22</v>
      </c>
    </row>
    <row r="43" spans="1:15" x14ac:dyDescent="0.25">
      <c r="A43" s="1">
        <v>8.3333333333333339</v>
      </c>
      <c r="B43" s="1">
        <v>8.3333333333333339</v>
      </c>
      <c r="C43">
        <v>12</v>
      </c>
      <c r="D43">
        <v>8</v>
      </c>
      <c r="E43">
        <v>3.83</v>
      </c>
      <c r="F43">
        <v>1.8</v>
      </c>
      <c r="G43">
        <v>4.9550000000000001</v>
      </c>
      <c r="H43">
        <v>11.5</v>
      </c>
      <c r="I43">
        <v>71</v>
      </c>
      <c r="J43">
        <v>1</v>
      </c>
      <c r="K43">
        <v>1</v>
      </c>
      <c r="L43">
        <v>1</v>
      </c>
      <c r="M43">
        <v>0</v>
      </c>
      <c r="N43">
        <v>0</v>
      </c>
      <c r="O43" t="s">
        <v>50</v>
      </c>
    </row>
    <row r="44" spans="1:15" x14ac:dyDescent="0.25">
      <c r="A44" s="1">
        <v>7.6923076923076925</v>
      </c>
      <c r="B44" s="1">
        <v>7.6923076923076925</v>
      </c>
      <c r="C44">
        <v>13</v>
      </c>
      <c r="D44">
        <v>8</v>
      </c>
      <c r="E44">
        <v>4</v>
      </c>
      <c r="F44">
        <v>1.7</v>
      </c>
      <c r="G44">
        <v>4.7460000000000004</v>
      </c>
      <c r="H44">
        <v>12</v>
      </c>
      <c r="I44">
        <v>71</v>
      </c>
      <c r="J44">
        <v>1</v>
      </c>
      <c r="K44">
        <v>1</v>
      </c>
      <c r="L44">
        <v>1</v>
      </c>
      <c r="M44">
        <v>0</v>
      </c>
      <c r="N44">
        <v>0</v>
      </c>
      <c r="O44" t="s">
        <v>51</v>
      </c>
    </row>
    <row r="45" spans="1:15" x14ac:dyDescent="0.25">
      <c r="A45" s="1">
        <v>7.6923076923076925</v>
      </c>
      <c r="B45" s="1">
        <v>7.6923076923076925</v>
      </c>
      <c r="C45">
        <v>13</v>
      </c>
      <c r="D45">
        <v>8</v>
      </c>
      <c r="E45">
        <v>4</v>
      </c>
      <c r="F45">
        <v>1.75</v>
      </c>
      <c r="G45">
        <v>5.14</v>
      </c>
      <c r="H45">
        <v>12</v>
      </c>
      <c r="I45">
        <v>71</v>
      </c>
      <c r="J45">
        <v>1</v>
      </c>
      <c r="K45">
        <v>1</v>
      </c>
      <c r="L45">
        <v>1</v>
      </c>
      <c r="M45">
        <v>0</v>
      </c>
      <c r="N45">
        <v>0</v>
      </c>
      <c r="O45" t="s">
        <v>52</v>
      </c>
    </row>
    <row r="46" spans="1:15" x14ac:dyDescent="0.25">
      <c r="A46" s="1">
        <v>5.5555555555555554</v>
      </c>
      <c r="B46" s="1">
        <v>5.5555555555555554</v>
      </c>
      <c r="C46">
        <v>18</v>
      </c>
      <c r="D46">
        <v>6</v>
      </c>
      <c r="E46">
        <v>2.58</v>
      </c>
      <c r="F46">
        <v>1.1000000000000001</v>
      </c>
      <c r="G46">
        <v>2.9620000000000002</v>
      </c>
      <c r="H46">
        <v>13.5</v>
      </c>
      <c r="I46">
        <v>71</v>
      </c>
      <c r="J46">
        <v>1</v>
      </c>
      <c r="K46">
        <v>1</v>
      </c>
      <c r="L46">
        <v>1</v>
      </c>
      <c r="M46">
        <v>0</v>
      </c>
      <c r="N46">
        <v>0</v>
      </c>
      <c r="O46" t="s">
        <v>53</v>
      </c>
    </row>
    <row r="47" spans="1:15" x14ac:dyDescent="0.25">
      <c r="A47" s="1">
        <v>4.5454545454545459</v>
      </c>
      <c r="B47" s="1">
        <v>4.5454545454545459</v>
      </c>
      <c r="C47">
        <v>22</v>
      </c>
      <c r="D47">
        <v>4</v>
      </c>
      <c r="E47">
        <v>1.4</v>
      </c>
      <c r="F47">
        <v>0.72</v>
      </c>
      <c r="G47">
        <v>2.4079999999999999</v>
      </c>
      <c r="H47">
        <v>19</v>
      </c>
      <c r="I47">
        <v>71</v>
      </c>
      <c r="J47">
        <v>1</v>
      </c>
      <c r="K47">
        <v>1</v>
      </c>
      <c r="L47">
        <v>1</v>
      </c>
      <c r="M47">
        <v>0</v>
      </c>
      <c r="N47">
        <v>0</v>
      </c>
      <c r="O47" t="s">
        <v>54</v>
      </c>
    </row>
    <row r="48" spans="1:15" x14ac:dyDescent="0.25">
      <c r="A48" s="1">
        <v>5.2631578947368425</v>
      </c>
      <c r="B48" s="1">
        <v>5.2631578947368425</v>
      </c>
      <c r="C48">
        <v>19</v>
      </c>
      <c r="D48">
        <v>6</v>
      </c>
      <c r="E48">
        <v>2.5</v>
      </c>
      <c r="F48">
        <v>1</v>
      </c>
      <c r="G48">
        <v>3.282</v>
      </c>
      <c r="H48">
        <v>15</v>
      </c>
      <c r="I48">
        <v>71</v>
      </c>
      <c r="J48">
        <v>1</v>
      </c>
      <c r="K48">
        <v>1</v>
      </c>
      <c r="L48">
        <v>1</v>
      </c>
      <c r="M48">
        <v>0</v>
      </c>
      <c r="N48">
        <v>0</v>
      </c>
      <c r="O48" t="s">
        <v>55</v>
      </c>
    </row>
    <row r="49" spans="1:15" x14ac:dyDescent="0.25">
      <c r="A49" s="1">
        <v>5.5555555555555554</v>
      </c>
      <c r="B49" s="1">
        <v>5.5555555555555554</v>
      </c>
      <c r="C49">
        <v>18</v>
      </c>
      <c r="D49">
        <v>6</v>
      </c>
      <c r="E49">
        <v>2.5</v>
      </c>
      <c r="F49">
        <v>0.88</v>
      </c>
      <c r="G49">
        <v>3.1389999999999998</v>
      </c>
      <c r="H49">
        <v>14.5</v>
      </c>
      <c r="I49">
        <v>71</v>
      </c>
      <c r="J49">
        <v>1</v>
      </c>
      <c r="K49">
        <v>1</v>
      </c>
      <c r="L49">
        <v>1</v>
      </c>
      <c r="M49">
        <v>0</v>
      </c>
      <c r="N49">
        <v>0</v>
      </c>
      <c r="O49" t="s">
        <v>56</v>
      </c>
    </row>
    <row r="50" spans="1:15" x14ac:dyDescent="0.25">
      <c r="A50" s="1">
        <v>4.3478260869565215</v>
      </c>
      <c r="B50" s="1">
        <v>4.3478260869565215</v>
      </c>
      <c r="C50">
        <v>23</v>
      </c>
      <c r="D50">
        <v>4</v>
      </c>
      <c r="E50">
        <v>1.22</v>
      </c>
      <c r="F50">
        <v>0.86</v>
      </c>
      <c r="G50">
        <v>2.2200000000000002</v>
      </c>
      <c r="H50">
        <v>14</v>
      </c>
      <c r="I50">
        <v>71</v>
      </c>
      <c r="J50">
        <v>1</v>
      </c>
      <c r="K50">
        <v>1</v>
      </c>
      <c r="L50">
        <v>1</v>
      </c>
      <c r="M50">
        <v>0</v>
      </c>
      <c r="N50">
        <v>0</v>
      </c>
      <c r="O50" t="s">
        <v>57</v>
      </c>
    </row>
    <row r="51" spans="1:15" x14ac:dyDescent="0.25">
      <c r="A51" s="1">
        <v>3.5714285714285716</v>
      </c>
      <c r="B51" s="1">
        <v>3.5714285714285716</v>
      </c>
      <c r="C51">
        <v>28</v>
      </c>
      <c r="D51">
        <v>4</v>
      </c>
      <c r="E51">
        <v>1.1599999999999999</v>
      </c>
      <c r="F51">
        <v>0.9</v>
      </c>
      <c r="G51">
        <v>2.1230000000000002</v>
      </c>
      <c r="H51">
        <v>14</v>
      </c>
      <c r="I51">
        <v>71</v>
      </c>
      <c r="J51">
        <v>1</v>
      </c>
      <c r="K51">
        <v>2</v>
      </c>
      <c r="L51">
        <v>0</v>
      </c>
      <c r="M51">
        <v>1</v>
      </c>
      <c r="N51">
        <v>0</v>
      </c>
      <c r="O51" t="s">
        <v>58</v>
      </c>
    </row>
    <row r="52" spans="1:15" x14ac:dyDescent="0.25">
      <c r="A52" s="1">
        <v>3.3333333333333335</v>
      </c>
      <c r="B52" s="1">
        <v>3.3333333333333335</v>
      </c>
      <c r="C52">
        <v>30</v>
      </c>
      <c r="D52">
        <v>4</v>
      </c>
      <c r="E52">
        <v>0.79</v>
      </c>
      <c r="F52">
        <v>0.7</v>
      </c>
      <c r="G52">
        <v>2.0739999999999998</v>
      </c>
      <c r="H52">
        <v>19.5</v>
      </c>
      <c r="I52">
        <v>71</v>
      </c>
      <c r="J52">
        <v>1</v>
      </c>
      <c r="K52">
        <v>2</v>
      </c>
      <c r="L52">
        <v>0</v>
      </c>
      <c r="M52">
        <v>1</v>
      </c>
      <c r="N52">
        <v>0</v>
      </c>
      <c r="O52" t="s">
        <v>59</v>
      </c>
    </row>
    <row r="53" spans="1:15" x14ac:dyDescent="0.25">
      <c r="A53" s="1">
        <v>3.3333333333333335</v>
      </c>
      <c r="B53" s="1">
        <v>3.3333333333333335</v>
      </c>
      <c r="C53">
        <v>30</v>
      </c>
      <c r="D53">
        <v>4</v>
      </c>
      <c r="E53">
        <v>0.88</v>
      </c>
      <c r="F53">
        <v>0.76</v>
      </c>
      <c r="G53">
        <v>2.0649999999999999</v>
      </c>
      <c r="H53">
        <v>14.5</v>
      </c>
      <c r="I53">
        <v>71</v>
      </c>
      <c r="J53">
        <v>1</v>
      </c>
      <c r="K53">
        <v>2</v>
      </c>
      <c r="L53">
        <v>0</v>
      </c>
      <c r="M53">
        <v>1</v>
      </c>
      <c r="N53">
        <v>0</v>
      </c>
      <c r="O53" t="s">
        <v>60</v>
      </c>
    </row>
    <row r="54" spans="1:15" x14ac:dyDescent="0.25">
      <c r="A54" s="1">
        <v>3.225806451612903</v>
      </c>
      <c r="B54" s="1">
        <v>3.225806451612903</v>
      </c>
      <c r="C54">
        <v>31</v>
      </c>
      <c r="D54">
        <v>4</v>
      </c>
      <c r="E54">
        <v>0.71</v>
      </c>
      <c r="F54">
        <v>0.65</v>
      </c>
      <c r="G54">
        <v>1.7729999999999999</v>
      </c>
      <c r="H54">
        <v>19</v>
      </c>
      <c r="I54">
        <v>71</v>
      </c>
      <c r="J54">
        <v>1</v>
      </c>
      <c r="K54">
        <v>3</v>
      </c>
      <c r="L54">
        <v>0</v>
      </c>
      <c r="M54">
        <v>0</v>
      </c>
      <c r="N54">
        <v>1</v>
      </c>
      <c r="O54" t="s">
        <v>61</v>
      </c>
    </row>
    <row r="55" spans="1:15" x14ac:dyDescent="0.25">
      <c r="A55" s="1">
        <v>2.8571428571428572</v>
      </c>
      <c r="B55" s="1">
        <v>2.8571428571428572</v>
      </c>
      <c r="C55">
        <v>35</v>
      </c>
      <c r="D55">
        <v>4</v>
      </c>
      <c r="E55">
        <v>0.72</v>
      </c>
      <c r="F55">
        <v>0.69</v>
      </c>
      <c r="G55">
        <v>1.613</v>
      </c>
      <c r="H55">
        <v>18</v>
      </c>
      <c r="I55">
        <v>71</v>
      </c>
      <c r="J55">
        <v>1</v>
      </c>
      <c r="K55">
        <v>3</v>
      </c>
      <c r="L55">
        <v>0</v>
      </c>
      <c r="M55">
        <v>0</v>
      </c>
      <c r="N55">
        <v>1</v>
      </c>
      <c r="O55" t="s">
        <v>62</v>
      </c>
    </row>
    <row r="56" spans="1:15" x14ac:dyDescent="0.25">
      <c r="A56" s="1">
        <v>3.7037037037037037</v>
      </c>
      <c r="B56" s="1">
        <v>3.7037037037037037</v>
      </c>
      <c r="C56">
        <v>27</v>
      </c>
      <c r="D56">
        <v>4</v>
      </c>
      <c r="E56">
        <v>0.97</v>
      </c>
      <c r="F56">
        <v>0.6</v>
      </c>
      <c r="G56">
        <v>1.8340000000000001</v>
      </c>
      <c r="H56">
        <v>19</v>
      </c>
      <c r="I56">
        <v>71</v>
      </c>
      <c r="J56">
        <v>1</v>
      </c>
      <c r="K56">
        <v>2</v>
      </c>
      <c r="L56">
        <v>0</v>
      </c>
      <c r="M56">
        <v>1</v>
      </c>
      <c r="N56">
        <v>0</v>
      </c>
      <c r="O56" t="s">
        <v>63</v>
      </c>
    </row>
    <row r="57" spans="1:15" x14ac:dyDescent="0.25">
      <c r="A57" s="1">
        <v>3.8461538461538463</v>
      </c>
      <c r="B57" s="1">
        <v>3.8461538461538463</v>
      </c>
      <c r="C57">
        <v>26</v>
      </c>
      <c r="D57">
        <v>4</v>
      </c>
      <c r="E57">
        <v>0.91</v>
      </c>
      <c r="F57">
        <v>0.7</v>
      </c>
      <c r="G57">
        <v>1.9550000000000001</v>
      </c>
      <c r="H57">
        <v>20.5</v>
      </c>
      <c r="I57">
        <v>71</v>
      </c>
      <c r="J57">
        <v>1</v>
      </c>
      <c r="K57">
        <v>1</v>
      </c>
      <c r="L57">
        <v>1</v>
      </c>
      <c r="M57">
        <v>0</v>
      </c>
      <c r="N57">
        <v>0</v>
      </c>
      <c r="O57" t="s">
        <v>64</v>
      </c>
    </row>
    <row r="58" spans="1:15" x14ac:dyDescent="0.25">
      <c r="A58" s="1">
        <v>4.166666666666667</v>
      </c>
      <c r="B58" s="1">
        <v>4.166666666666667</v>
      </c>
      <c r="C58">
        <v>24</v>
      </c>
      <c r="D58">
        <v>4</v>
      </c>
      <c r="E58">
        <v>1.1299999999999999</v>
      </c>
      <c r="F58">
        <v>0.95</v>
      </c>
      <c r="G58">
        <v>2.278</v>
      </c>
      <c r="H58">
        <v>15.5</v>
      </c>
      <c r="I58">
        <v>72</v>
      </c>
      <c r="J58">
        <v>1</v>
      </c>
      <c r="K58">
        <v>3</v>
      </c>
      <c r="L58">
        <v>0</v>
      </c>
      <c r="M58">
        <v>0</v>
      </c>
      <c r="N58">
        <v>1</v>
      </c>
      <c r="O58" t="s">
        <v>65</v>
      </c>
    </row>
    <row r="59" spans="1:15" x14ac:dyDescent="0.25">
      <c r="A59" s="1">
        <v>4</v>
      </c>
      <c r="B59" s="1">
        <v>4</v>
      </c>
      <c r="C59">
        <v>25</v>
      </c>
      <c r="D59">
        <v>4</v>
      </c>
      <c r="E59">
        <v>0.97499999999999998</v>
      </c>
      <c r="F59">
        <v>0.8</v>
      </c>
      <c r="G59">
        <v>2.1259999999999999</v>
      </c>
      <c r="H59">
        <v>17</v>
      </c>
      <c r="I59">
        <v>72</v>
      </c>
      <c r="J59">
        <v>1</v>
      </c>
      <c r="K59">
        <v>1</v>
      </c>
      <c r="L59">
        <v>1</v>
      </c>
      <c r="M59">
        <v>0</v>
      </c>
      <c r="N59">
        <v>0</v>
      </c>
      <c r="O59" t="s">
        <v>66</v>
      </c>
    </row>
    <row r="60" spans="1:15" x14ac:dyDescent="0.25">
      <c r="A60" s="1">
        <v>4.3478260869565215</v>
      </c>
      <c r="B60" s="1">
        <v>4.3478260869565215</v>
      </c>
      <c r="C60">
        <v>23</v>
      </c>
      <c r="D60">
        <v>4</v>
      </c>
      <c r="E60">
        <v>0.97</v>
      </c>
      <c r="F60">
        <v>0.54</v>
      </c>
      <c r="G60">
        <v>2.254</v>
      </c>
      <c r="H60">
        <v>23.5</v>
      </c>
      <c r="I60">
        <v>72</v>
      </c>
      <c r="J60">
        <v>1</v>
      </c>
      <c r="K60">
        <v>2</v>
      </c>
      <c r="L60">
        <v>0</v>
      </c>
      <c r="M60">
        <v>1</v>
      </c>
      <c r="N60">
        <v>0</v>
      </c>
      <c r="O60" t="s">
        <v>67</v>
      </c>
    </row>
    <row r="61" spans="1:15" x14ac:dyDescent="0.25">
      <c r="A61" s="1">
        <v>5</v>
      </c>
      <c r="B61" s="1">
        <v>5</v>
      </c>
      <c r="C61">
        <v>20</v>
      </c>
      <c r="D61">
        <v>4</v>
      </c>
      <c r="E61">
        <v>1.4</v>
      </c>
      <c r="F61">
        <v>0.9</v>
      </c>
      <c r="G61">
        <v>2.4079999999999999</v>
      </c>
      <c r="H61">
        <v>19.5</v>
      </c>
      <c r="I61">
        <v>72</v>
      </c>
      <c r="J61">
        <v>1</v>
      </c>
      <c r="K61">
        <v>1</v>
      </c>
      <c r="L61">
        <v>1</v>
      </c>
      <c r="M61">
        <v>0</v>
      </c>
      <c r="N61">
        <v>0</v>
      </c>
      <c r="O61" t="s">
        <v>68</v>
      </c>
    </row>
    <row r="62" spans="1:15" x14ac:dyDescent="0.25">
      <c r="A62" s="1">
        <v>4.7619047619047619</v>
      </c>
      <c r="B62" s="1">
        <v>4.7619047619047619</v>
      </c>
      <c r="C62">
        <v>21</v>
      </c>
      <c r="D62">
        <v>4</v>
      </c>
      <c r="E62">
        <v>1.22</v>
      </c>
      <c r="F62">
        <v>0.86</v>
      </c>
      <c r="G62">
        <v>2.226</v>
      </c>
      <c r="H62">
        <v>16.5</v>
      </c>
      <c r="I62">
        <v>72</v>
      </c>
      <c r="J62">
        <v>1</v>
      </c>
      <c r="K62">
        <v>1</v>
      </c>
      <c r="L62">
        <v>1</v>
      </c>
      <c r="M62">
        <v>0</v>
      </c>
      <c r="N62">
        <v>0</v>
      </c>
      <c r="O62" t="s">
        <v>69</v>
      </c>
    </row>
    <row r="63" spans="1:15" x14ac:dyDescent="0.25">
      <c r="A63" s="1">
        <v>7.6923076923076925</v>
      </c>
      <c r="B63" s="1">
        <v>7.6923076923076925</v>
      </c>
      <c r="C63">
        <v>13</v>
      </c>
      <c r="D63">
        <v>8</v>
      </c>
      <c r="E63">
        <v>3.5</v>
      </c>
      <c r="F63">
        <v>1.65</v>
      </c>
      <c r="G63">
        <v>4.274</v>
      </c>
      <c r="H63">
        <v>12</v>
      </c>
      <c r="I63">
        <v>72</v>
      </c>
      <c r="J63">
        <v>1</v>
      </c>
      <c r="K63">
        <v>1</v>
      </c>
      <c r="L63">
        <v>1</v>
      </c>
      <c r="M63">
        <v>0</v>
      </c>
      <c r="N63">
        <v>0</v>
      </c>
      <c r="O63" t="s">
        <v>21</v>
      </c>
    </row>
    <row r="64" spans="1:15" x14ac:dyDescent="0.25">
      <c r="A64" s="1">
        <v>7.1428571428571432</v>
      </c>
      <c r="B64" s="1">
        <v>7.1428571428571432</v>
      </c>
      <c r="C64">
        <v>14</v>
      </c>
      <c r="D64">
        <v>8</v>
      </c>
      <c r="E64">
        <v>4</v>
      </c>
      <c r="F64">
        <v>1.75</v>
      </c>
      <c r="G64">
        <v>4.3849999999999998</v>
      </c>
      <c r="H64">
        <v>12</v>
      </c>
      <c r="I64">
        <v>72</v>
      </c>
      <c r="J64">
        <v>1</v>
      </c>
      <c r="K64">
        <v>1</v>
      </c>
      <c r="L64">
        <v>1</v>
      </c>
      <c r="M64">
        <v>0</v>
      </c>
      <c r="N64">
        <v>0</v>
      </c>
      <c r="O64" t="s">
        <v>23</v>
      </c>
    </row>
    <row r="65" spans="1:15" x14ac:dyDescent="0.25">
      <c r="A65" s="1">
        <v>6.666666666666667</v>
      </c>
      <c r="B65" s="1">
        <v>6.666666666666667</v>
      </c>
      <c r="C65">
        <v>15</v>
      </c>
      <c r="D65">
        <v>8</v>
      </c>
      <c r="E65">
        <v>3.18</v>
      </c>
      <c r="F65">
        <v>1.5</v>
      </c>
      <c r="G65">
        <v>4.1349999999999998</v>
      </c>
      <c r="H65">
        <v>13.5</v>
      </c>
      <c r="I65">
        <v>72</v>
      </c>
      <c r="J65">
        <v>1</v>
      </c>
      <c r="K65">
        <v>1</v>
      </c>
      <c r="L65">
        <v>1</v>
      </c>
      <c r="M65">
        <v>0</v>
      </c>
      <c r="N65">
        <v>0</v>
      </c>
      <c r="O65" t="s">
        <v>22</v>
      </c>
    </row>
    <row r="66" spans="1:15" x14ac:dyDescent="0.25">
      <c r="A66" s="1">
        <v>7.1428571428571432</v>
      </c>
      <c r="B66" s="1">
        <v>7.1428571428571432</v>
      </c>
      <c r="C66">
        <v>14</v>
      </c>
      <c r="D66">
        <v>8</v>
      </c>
      <c r="E66">
        <v>3.51</v>
      </c>
      <c r="F66">
        <v>1.53</v>
      </c>
      <c r="G66">
        <v>4.1289999999999996</v>
      </c>
      <c r="H66">
        <v>13</v>
      </c>
      <c r="I66">
        <v>72</v>
      </c>
      <c r="J66">
        <v>1</v>
      </c>
      <c r="K66">
        <v>1</v>
      </c>
      <c r="L66">
        <v>1</v>
      </c>
      <c r="M66">
        <v>0</v>
      </c>
      <c r="N66">
        <v>0</v>
      </c>
      <c r="O66" t="s">
        <v>20</v>
      </c>
    </row>
    <row r="67" spans="1:15" x14ac:dyDescent="0.25">
      <c r="A67" s="1">
        <v>5.882352941176471</v>
      </c>
      <c r="B67" s="1">
        <v>5.882352941176471</v>
      </c>
      <c r="C67">
        <v>17</v>
      </c>
      <c r="D67">
        <v>8</v>
      </c>
      <c r="E67">
        <v>3.04</v>
      </c>
      <c r="F67">
        <v>1.5</v>
      </c>
      <c r="G67">
        <v>3.6720000000000002</v>
      </c>
      <c r="H67">
        <v>11.5</v>
      </c>
      <c r="I67">
        <v>72</v>
      </c>
      <c r="J67">
        <v>1</v>
      </c>
      <c r="K67">
        <v>1</v>
      </c>
      <c r="L67">
        <v>1</v>
      </c>
      <c r="M67">
        <v>0</v>
      </c>
      <c r="N67">
        <v>0</v>
      </c>
      <c r="O67" t="s">
        <v>70</v>
      </c>
    </row>
    <row r="68" spans="1:15" x14ac:dyDescent="0.25">
      <c r="A68" s="1">
        <v>9.0909090909090917</v>
      </c>
      <c r="B68" s="1">
        <v>9.0909090909090917</v>
      </c>
      <c r="C68">
        <v>11</v>
      </c>
      <c r="D68">
        <v>8</v>
      </c>
      <c r="E68">
        <v>4.29</v>
      </c>
      <c r="F68">
        <v>2.08</v>
      </c>
      <c r="G68">
        <v>4.633</v>
      </c>
      <c r="H68">
        <v>11</v>
      </c>
      <c r="I68">
        <v>72</v>
      </c>
      <c r="J68">
        <v>1</v>
      </c>
      <c r="K68">
        <v>1</v>
      </c>
      <c r="L68">
        <v>1</v>
      </c>
      <c r="M68">
        <v>0</v>
      </c>
      <c r="N68">
        <v>0</v>
      </c>
      <c r="O68" t="s">
        <v>71</v>
      </c>
    </row>
    <row r="69" spans="1:15" x14ac:dyDescent="0.25">
      <c r="A69" s="1">
        <v>7.6923076923076925</v>
      </c>
      <c r="B69" s="1">
        <v>7.6923076923076925</v>
      </c>
      <c r="C69">
        <v>13</v>
      </c>
      <c r="D69">
        <v>8</v>
      </c>
      <c r="E69">
        <v>3.5</v>
      </c>
      <c r="F69">
        <v>1.55</v>
      </c>
      <c r="G69">
        <v>4.5019999999999998</v>
      </c>
      <c r="H69">
        <v>13.5</v>
      </c>
      <c r="I69">
        <v>72</v>
      </c>
      <c r="J69">
        <v>1</v>
      </c>
      <c r="K69">
        <v>1</v>
      </c>
      <c r="L69">
        <v>1</v>
      </c>
      <c r="M69">
        <v>0</v>
      </c>
      <c r="N69">
        <v>0</v>
      </c>
      <c r="O69" t="s">
        <v>72</v>
      </c>
    </row>
    <row r="70" spans="1:15" x14ac:dyDescent="0.25">
      <c r="A70" s="1">
        <v>8.3333333333333339</v>
      </c>
      <c r="B70" s="1">
        <v>8.3333333333333339</v>
      </c>
      <c r="C70">
        <v>12</v>
      </c>
      <c r="D70">
        <v>8</v>
      </c>
      <c r="E70">
        <v>3.5</v>
      </c>
      <c r="F70">
        <v>1.6</v>
      </c>
      <c r="G70">
        <v>4.4560000000000004</v>
      </c>
      <c r="H70">
        <v>13.5</v>
      </c>
      <c r="I70">
        <v>72</v>
      </c>
      <c r="J70">
        <v>1</v>
      </c>
      <c r="K70">
        <v>1</v>
      </c>
      <c r="L70">
        <v>1</v>
      </c>
      <c r="M70">
        <v>0</v>
      </c>
      <c r="N70">
        <v>0</v>
      </c>
      <c r="O70" t="s">
        <v>73</v>
      </c>
    </row>
    <row r="71" spans="1:15" x14ac:dyDescent="0.25">
      <c r="A71" s="1">
        <v>7.6923076923076925</v>
      </c>
      <c r="B71" s="1">
        <v>7.6923076923076925</v>
      </c>
      <c r="C71">
        <v>13</v>
      </c>
      <c r="D71">
        <v>8</v>
      </c>
      <c r="E71">
        <v>4</v>
      </c>
      <c r="F71">
        <v>1.9</v>
      </c>
      <c r="G71">
        <v>4.4219999999999997</v>
      </c>
      <c r="H71">
        <v>12.5</v>
      </c>
      <c r="I71">
        <v>72</v>
      </c>
      <c r="J71">
        <v>1</v>
      </c>
      <c r="K71">
        <v>1</v>
      </c>
      <c r="L71">
        <v>1</v>
      </c>
      <c r="M71">
        <v>0</v>
      </c>
      <c r="N71">
        <v>0</v>
      </c>
      <c r="O71" t="s">
        <v>74</v>
      </c>
    </row>
    <row r="72" spans="1:15" x14ac:dyDescent="0.25">
      <c r="A72" s="1">
        <v>5.2631578947368425</v>
      </c>
      <c r="B72" s="1">
        <v>5.2631578947368425</v>
      </c>
      <c r="C72">
        <v>19</v>
      </c>
      <c r="D72">
        <v>3</v>
      </c>
      <c r="E72">
        <v>0.7</v>
      </c>
      <c r="F72">
        <v>0.97</v>
      </c>
      <c r="G72">
        <v>2.33</v>
      </c>
      <c r="H72">
        <v>13.5</v>
      </c>
      <c r="I72">
        <v>72</v>
      </c>
      <c r="J72">
        <v>1</v>
      </c>
      <c r="K72">
        <v>3</v>
      </c>
      <c r="L72">
        <v>0</v>
      </c>
      <c r="M72">
        <v>0</v>
      </c>
      <c r="N72">
        <v>1</v>
      </c>
      <c r="O72" t="s">
        <v>75</v>
      </c>
    </row>
    <row r="73" spans="1:15" x14ac:dyDescent="0.25">
      <c r="A73" s="1">
        <v>6.666666666666667</v>
      </c>
      <c r="B73" s="1">
        <v>6.666666666666667</v>
      </c>
      <c r="C73">
        <v>15</v>
      </c>
      <c r="D73">
        <v>8</v>
      </c>
      <c r="E73">
        <v>3.04</v>
      </c>
      <c r="F73">
        <v>1.5</v>
      </c>
      <c r="G73">
        <v>3.8919999999999999</v>
      </c>
      <c r="H73">
        <v>12.5</v>
      </c>
      <c r="I73">
        <v>72</v>
      </c>
      <c r="J73">
        <v>1</v>
      </c>
      <c r="K73">
        <v>1</v>
      </c>
      <c r="L73">
        <v>1</v>
      </c>
      <c r="M73">
        <v>0</v>
      </c>
      <c r="N73">
        <v>0</v>
      </c>
      <c r="O73" t="s">
        <v>76</v>
      </c>
    </row>
    <row r="74" spans="1:15" x14ac:dyDescent="0.25">
      <c r="A74" s="1">
        <v>7.6923076923076925</v>
      </c>
      <c r="B74" s="1">
        <v>7.6923076923076925</v>
      </c>
      <c r="C74">
        <v>13</v>
      </c>
      <c r="D74">
        <v>8</v>
      </c>
      <c r="E74">
        <v>3.07</v>
      </c>
      <c r="F74">
        <v>1.3</v>
      </c>
      <c r="G74">
        <v>4.0979999999999999</v>
      </c>
      <c r="H74">
        <v>14</v>
      </c>
      <c r="I74">
        <v>72</v>
      </c>
      <c r="J74">
        <v>1</v>
      </c>
      <c r="K74">
        <v>1</v>
      </c>
      <c r="L74">
        <v>1</v>
      </c>
      <c r="M74">
        <v>0</v>
      </c>
      <c r="N74">
        <v>0</v>
      </c>
      <c r="O74" t="s">
        <v>77</v>
      </c>
    </row>
    <row r="75" spans="1:15" x14ac:dyDescent="0.25">
      <c r="A75" s="1">
        <v>7.6923076923076925</v>
      </c>
      <c r="B75" s="1">
        <v>7.6923076923076925</v>
      </c>
      <c r="C75">
        <v>13</v>
      </c>
      <c r="D75">
        <v>8</v>
      </c>
      <c r="E75">
        <v>3.02</v>
      </c>
      <c r="F75">
        <v>1.4</v>
      </c>
      <c r="G75">
        <v>4.2939999999999996</v>
      </c>
      <c r="H75">
        <v>16</v>
      </c>
      <c r="I75">
        <v>72</v>
      </c>
      <c r="J75">
        <v>1</v>
      </c>
      <c r="K75">
        <v>1</v>
      </c>
      <c r="L75">
        <v>1</v>
      </c>
      <c r="M75">
        <v>0</v>
      </c>
      <c r="N75">
        <v>0</v>
      </c>
      <c r="O75" t="s">
        <v>78</v>
      </c>
    </row>
    <row r="76" spans="1:15" x14ac:dyDescent="0.25">
      <c r="A76" s="1">
        <v>7.1428571428571432</v>
      </c>
      <c r="B76" s="1">
        <v>7.1428571428571432</v>
      </c>
      <c r="C76">
        <v>14</v>
      </c>
      <c r="D76">
        <v>8</v>
      </c>
      <c r="E76">
        <v>3.18</v>
      </c>
      <c r="F76">
        <v>1.5</v>
      </c>
      <c r="G76">
        <v>4.077</v>
      </c>
      <c r="H76">
        <v>14</v>
      </c>
      <c r="I76">
        <v>72</v>
      </c>
      <c r="J76">
        <v>1</v>
      </c>
      <c r="K76">
        <v>1</v>
      </c>
      <c r="L76">
        <v>1</v>
      </c>
      <c r="M76">
        <v>0</v>
      </c>
      <c r="N76">
        <v>0</v>
      </c>
      <c r="O76" t="s">
        <v>79</v>
      </c>
    </row>
    <row r="77" spans="1:15" x14ac:dyDescent="0.25">
      <c r="A77" s="1">
        <v>5.5555555555555554</v>
      </c>
      <c r="B77" s="1">
        <v>5.5555555555555554</v>
      </c>
      <c r="C77">
        <v>18</v>
      </c>
      <c r="D77">
        <v>4</v>
      </c>
      <c r="E77">
        <v>1.21</v>
      </c>
      <c r="F77">
        <v>1.1200000000000001</v>
      </c>
      <c r="G77">
        <v>2.9329999999999998</v>
      </c>
      <c r="H77">
        <v>14.5</v>
      </c>
      <c r="I77">
        <v>72</v>
      </c>
      <c r="J77">
        <v>1</v>
      </c>
      <c r="K77">
        <v>2</v>
      </c>
      <c r="L77">
        <v>0</v>
      </c>
      <c r="M77">
        <v>1</v>
      </c>
      <c r="N77">
        <v>0</v>
      </c>
      <c r="O77" t="s">
        <v>80</v>
      </c>
    </row>
    <row r="78" spans="1:15" x14ac:dyDescent="0.25">
      <c r="A78" s="1">
        <v>4.5454545454545459</v>
      </c>
      <c r="B78" s="1">
        <v>4.5454545454545459</v>
      </c>
      <c r="C78">
        <v>22</v>
      </c>
      <c r="D78">
        <v>4</v>
      </c>
      <c r="E78">
        <v>1.21</v>
      </c>
      <c r="F78">
        <v>0.76</v>
      </c>
      <c r="G78">
        <v>2.5110000000000001</v>
      </c>
      <c r="H78">
        <v>18</v>
      </c>
      <c r="I78">
        <v>72</v>
      </c>
      <c r="J78">
        <v>1</v>
      </c>
      <c r="K78">
        <v>2</v>
      </c>
      <c r="L78">
        <v>0</v>
      </c>
      <c r="M78">
        <v>1</v>
      </c>
      <c r="N78">
        <v>0</v>
      </c>
      <c r="O78" t="s">
        <v>81</v>
      </c>
    </row>
    <row r="79" spans="1:15" x14ac:dyDescent="0.25">
      <c r="A79" s="1">
        <v>4.7619047619047619</v>
      </c>
      <c r="B79" s="1">
        <v>4.7619047619047619</v>
      </c>
      <c r="C79">
        <v>21</v>
      </c>
      <c r="D79">
        <v>4</v>
      </c>
      <c r="E79">
        <v>1.2</v>
      </c>
      <c r="F79">
        <v>0.87</v>
      </c>
      <c r="G79">
        <v>2.9790000000000001</v>
      </c>
      <c r="H79">
        <v>19.5</v>
      </c>
      <c r="I79">
        <v>72</v>
      </c>
      <c r="J79">
        <v>1</v>
      </c>
      <c r="K79">
        <v>2</v>
      </c>
      <c r="L79">
        <v>0</v>
      </c>
      <c r="M79">
        <v>1</v>
      </c>
      <c r="N79">
        <v>0</v>
      </c>
      <c r="O79" t="s">
        <v>82</v>
      </c>
    </row>
    <row r="80" spans="1:15" x14ac:dyDescent="0.25">
      <c r="A80" s="1">
        <v>3.8461538461538463</v>
      </c>
      <c r="B80" s="1">
        <v>3.8461538461538463</v>
      </c>
      <c r="C80">
        <v>26</v>
      </c>
      <c r="D80">
        <v>4</v>
      </c>
      <c r="E80">
        <v>0.96</v>
      </c>
      <c r="F80">
        <v>0.69</v>
      </c>
      <c r="G80">
        <v>2.1890000000000001</v>
      </c>
      <c r="H80">
        <v>18</v>
      </c>
      <c r="I80">
        <v>72</v>
      </c>
      <c r="J80">
        <v>1</v>
      </c>
      <c r="K80">
        <v>2</v>
      </c>
      <c r="L80">
        <v>0</v>
      </c>
      <c r="M80">
        <v>1</v>
      </c>
      <c r="N80">
        <v>0</v>
      </c>
      <c r="O80" t="s">
        <v>83</v>
      </c>
    </row>
    <row r="81" spans="1:15" x14ac:dyDescent="0.25">
      <c r="A81" s="1">
        <v>4.5454545454545459</v>
      </c>
      <c r="B81" s="1">
        <v>4.5454545454545459</v>
      </c>
      <c r="C81">
        <v>22</v>
      </c>
      <c r="D81">
        <v>4</v>
      </c>
      <c r="E81">
        <v>1.22</v>
      </c>
      <c r="F81">
        <v>0.86</v>
      </c>
      <c r="G81">
        <v>2.395</v>
      </c>
      <c r="H81">
        <v>16</v>
      </c>
      <c r="I81">
        <v>72</v>
      </c>
      <c r="J81">
        <v>1</v>
      </c>
      <c r="K81">
        <v>1</v>
      </c>
      <c r="L81">
        <v>1</v>
      </c>
      <c r="M81">
        <v>0</v>
      </c>
      <c r="N81">
        <v>0</v>
      </c>
      <c r="O81" t="s">
        <v>84</v>
      </c>
    </row>
    <row r="82" spans="1:15" x14ac:dyDescent="0.25">
      <c r="A82" s="1">
        <v>3.5714285714285716</v>
      </c>
      <c r="B82" s="1">
        <v>3.5714285714285716</v>
      </c>
      <c r="C82">
        <v>28</v>
      </c>
      <c r="D82">
        <v>4</v>
      </c>
      <c r="E82">
        <v>0.97</v>
      </c>
      <c r="F82">
        <v>0.92</v>
      </c>
      <c r="G82">
        <v>2.2879999999999998</v>
      </c>
      <c r="H82">
        <v>17</v>
      </c>
      <c r="I82">
        <v>72</v>
      </c>
      <c r="J82">
        <v>1</v>
      </c>
      <c r="K82">
        <v>3</v>
      </c>
      <c r="L82">
        <v>0</v>
      </c>
      <c r="M82">
        <v>0</v>
      </c>
      <c r="N82">
        <v>1</v>
      </c>
      <c r="O82" t="s">
        <v>85</v>
      </c>
    </row>
    <row r="83" spans="1:15" x14ac:dyDescent="0.25">
      <c r="A83" s="1">
        <v>4.3478260869565215</v>
      </c>
      <c r="B83" s="1">
        <v>4.3478260869565215</v>
      </c>
      <c r="C83">
        <v>23</v>
      </c>
      <c r="D83">
        <v>4</v>
      </c>
      <c r="E83">
        <v>1.2</v>
      </c>
      <c r="F83">
        <v>0.97</v>
      </c>
      <c r="G83">
        <v>2.5059999999999998</v>
      </c>
      <c r="H83">
        <v>14.5</v>
      </c>
      <c r="I83">
        <v>72</v>
      </c>
      <c r="J83">
        <v>1</v>
      </c>
      <c r="K83">
        <v>3</v>
      </c>
      <c r="L83">
        <v>0</v>
      </c>
      <c r="M83">
        <v>0</v>
      </c>
      <c r="N83">
        <v>1</v>
      </c>
      <c r="O83" t="s">
        <v>86</v>
      </c>
    </row>
    <row r="84" spans="1:15" x14ac:dyDescent="0.25">
      <c r="A84" s="1">
        <v>3.5714285714285716</v>
      </c>
      <c r="B84" s="1">
        <v>3.5714285714285716</v>
      </c>
      <c r="C84">
        <v>28</v>
      </c>
      <c r="D84">
        <v>4</v>
      </c>
      <c r="E84">
        <v>0.98</v>
      </c>
      <c r="F84">
        <v>0.8</v>
      </c>
      <c r="G84">
        <v>2.1640000000000001</v>
      </c>
      <c r="H84">
        <v>15</v>
      </c>
      <c r="I84">
        <v>72</v>
      </c>
      <c r="J84">
        <v>1</v>
      </c>
      <c r="K84">
        <v>1</v>
      </c>
      <c r="L84">
        <v>1</v>
      </c>
      <c r="M84">
        <v>0</v>
      </c>
      <c r="N84">
        <v>0</v>
      </c>
      <c r="O84" t="s">
        <v>87</v>
      </c>
    </row>
    <row r="85" spans="1:15" x14ac:dyDescent="0.25">
      <c r="A85" s="1">
        <v>3.7037037037037037</v>
      </c>
      <c r="B85" s="1">
        <v>3.7037037037037037</v>
      </c>
      <c r="C85">
        <v>27</v>
      </c>
      <c r="D85">
        <v>4</v>
      </c>
      <c r="E85">
        <v>0.97</v>
      </c>
      <c r="F85">
        <v>0.88</v>
      </c>
      <c r="G85">
        <v>2.1</v>
      </c>
      <c r="H85">
        <v>16.5</v>
      </c>
      <c r="I85">
        <v>72</v>
      </c>
      <c r="J85">
        <v>1</v>
      </c>
      <c r="K85">
        <v>3</v>
      </c>
      <c r="L85">
        <v>0</v>
      </c>
      <c r="M85">
        <v>0</v>
      </c>
      <c r="N85">
        <v>1</v>
      </c>
      <c r="O85" t="s">
        <v>88</v>
      </c>
    </row>
    <row r="86" spans="1:15" x14ac:dyDescent="0.25">
      <c r="A86" s="1">
        <v>7.6923076923076925</v>
      </c>
      <c r="B86" s="1">
        <v>7.6923076923076925</v>
      </c>
      <c r="C86">
        <v>13</v>
      </c>
      <c r="D86">
        <v>8</v>
      </c>
      <c r="E86">
        <v>3.5</v>
      </c>
      <c r="F86">
        <v>1.75</v>
      </c>
      <c r="G86">
        <v>4.0999999999999996</v>
      </c>
      <c r="H86">
        <v>13</v>
      </c>
      <c r="I86">
        <v>73</v>
      </c>
      <c r="J86">
        <v>1</v>
      </c>
      <c r="K86">
        <v>1</v>
      </c>
      <c r="L86">
        <v>1</v>
      </c>
      <c r="M86">
        <v>0</v>
      </c>
      <c r="N86">
        <v>0</v>
      </c>
      <c r="O86" t="s">
        <v>89</v>
      </c>
    </row>
    <row r="87" spans="1:15" x14ac:dyDescent="0.25">
      <c r="A87" s="1">
        <v>7.1428571428571432</v>
      </c>
      <c r="B87" s="1">
        <v>7.1428571428571432</v>
      </c>
      <c r="C87">
        <v>14</v>
      </c>
      <c r="D87">
        <v>8</v>
      </c>
      <c r="E87">
        <v>3.04</v>
      </c>
      <c r="F87">
        <v>1.5</v>
      </c>
      <c r="G87">
        <v>3.6720000000000002</v>
      </c>
      <c r="H87">
        <v>11.5</v>
      </c>
      <c r="I87">
        <v>73</v>
      </c>
      <c r="J87">
        <v>1</v>
      </c>
      <c r="K87">
        <v>1</v>
      </c>
      <c r="L87">
        <v>1</v>
      </c>
      <c r="M87">
        <v>0</v>
      </c>
      <c r="N87">
        <v>0</v>
      </c>
      <c r="O87" t="s">
        <v>48</v>
      </c>
    </row>
    <row r="88" spans="1:15" x14ac:dyDescent="0.25">
      <c r="A88" s="1">
        <v>7.6923076923076925</v>
      </c>
      <c r="B88" s="1">
        <v>7.6923076923076925</v>
      </c>
      <c r="C88">
        <v>13</v>
      </c>
      <c r="D88">
        <v>8</v>
      </c>
      <c r="E88">
        <v>3.5</v>
      </c>
      <c r="F88">
        <v>1.45</v>
      </c>
      <c r="G88">
        <v>3.988</v>
      </c>
      <c r="H88">
        <v>13</v>
      </c>
      <c r="I88">
        <v>73</v>
      </c>
      <c r="J88">
        <v>1</v>
      </c>
      <c r="K88">
        <v>1</v>
      </c>
      <c r="L88">
        <v>1</v>
      </c>
      <c r="M88">
        <v>0</v>
      </c>
      <c r="N88">
        <v>0</v>
      </c>
      <c r="O88" t="s">
        <v>90</v>
      </c>
    </row>
    <row r="89" spans="1:15" x14ac:dyDescent="0.25">
      <c r="A89" s="1">
        <v>7.1428571428571432</v>
      </c>
      <c r="B89" s="1">
        <v>7.1428571428571432</v>
      </c>
      <c r="C89">
        <v>14</v>
      </c>
      <c r="D89">
        <v>8</v>
      </c>
      <c r="E89">
        <v>3.02</v>
      </c>
      <c r="F89">
        <v>1.37</v>
      </c>
      <c r="G89">
        <v>4.0419999999999998</v>
      </c>
      <c r="H89">
        <v>14.5</v>
      </c>
      <c r="I89">
        <v>73</v>
      </c>
      <c r="J89">
        <v>1</v>
      </c>
      <c r="K89">
        <v>1</v>
      </c>
      <c r="L89">
        <v>1</v>
      </c>
      <c r="M89">
        <v>0</v>
      </c>
      <c r="N89">
        <v>0</v>
      </c>
      <c r="O89" t="s">
        <v>91</v>
      </c>
    </row>
    <row r="90" spans="1:15" x14ac:dyDescent="0.25">
      <c r="A90" s="1">
        <v>6.666666666666667</v>
      </c>
      <c r="B90" s="1">
        <v>6.666666666666667</v>
      </c>
      <c r="C90">
        <v>15</v>
      </c>
      <c r="D90">
        <v>8</v>
      </c>
      <c r="E90">
        <v>3.18</v>
      </c>
      <c r="F90">
        <v>1.5</v>
      </c>
      <c r="G90">
        <v>3.7770000000000001</v>
      </c>
      <c r="H90">
        <v>12.5</v>
      </c>
      <c r="I90">
        <v>73</v>
      </c>
      <c r="J90">
        <v>1</v>
      </c>
      <c r="K90">
        <v>1</v>
      </c>
      <c r="L90">
        <v>1</v>
      </c>
      <c r="M90">
        <v>0</v>
      </c>
      <c r="N90">
        <v>0</v>
      </c>
      <c r="O90" t="s">
        <v>92</v>
      </c>
    </row>
    <row r="91" spans="1:15" x14ac:dyDescent="0.25">
      <c r="A91" s="1">
        <v>8.3333333333333339</v>
      </c>
      <c r="B91" s="1">
        <v>8.3333333333333339</v>
      </c>
      <c r="C91">
        <v>12</v>
      </c>
      <c r="D91">
        <v>8</v>
      </c>
      <c r="E91">
        <v>4.29</v>
      </c>
      <c r="F91">
        <v>1.98</v>
      </c>
      <c r="G91">
        <v>4.952</v>
      </c>
      <c r="H91">
        <v>11.5</v>
      </c>
      <c r="I91">
        <v>73</v>
      </c>
      <c r="J91">
        <v>1</v>
      </c>
      <c r="K91">
        <v>1</v>
      </c>
      <c r="L91">
        <v>1</v>
      </c>
      <c r="M91">
        <v>0</v>
      </c>
      <c r="N91">
        <v>0</v>
      </c>
      <c r="O91" t="s">
        <v>93</v>
      </c>
    </row>
    <row r="92" spans="1:15" x14ac:dyDescent="0.25">
      <c r="A92" s="1">
        <v>7.6923076923076925</v>
      </c>
      <c r="B92" s="1">
        <v>7.6923076923076925</v>
      </c>
      <c r="C92">
        <v>13</v>
      </c>
      <c r="D92">
        <v>8</v>
      </c>
      <c r="E92">
        <v>4</v>
      </c>
      <c r="F92">
        <v>1.5</v>
      </c>
      <c r="G92">
        <v>4.4640000000000004</v>
      </c>
      <c r="H92">
        <v>12</v>
      </c>
      <c r="I92">
        <v>73</v>
      </c>
      <c r="J92">
        <v>1</v>
      </c>
      <c r="K92">
        <v>1</v>
      </c>
      <c r="L92">
        <v>1</v>
      </c>
      <c r="M92">
        <v>0</v>
      </c>
      <c r="N92">
        <v>0</v>
      </c>
      <c r="O92" t="s">
        <v>94</v>
      </c>
    </row>
    <row r="93" spans="1:15" x14ac:dyDescent="0.25">
      <c r="A93" s="1">
        <v>7.6923076923076925</v>
      </c>
      <c r="B93" s="1">
        <v>7.6923076923076925</v>
      </c>
      <c r="C93">
        <v>13</v>
      </c>
      <c r="D93">
        <v>8</v>
      </c>
      <c r="E93">
        <v>3.51</v>
      </c>
      <c r="F93">
        <v>1.58</v>
      </c>
      <c r="G93">
        <v>4.3630000000000004</v>
      </c>
      <c r="H93">
        <v>13</v>
      </c>
      <c r="I93">
        <v>73</v>
      </c>
      <c r="J93">
        <v>1</v>
      </c>
      <c r="K93">
        <v>1</v>
      </c>
      <c r="L93">
        <v>1</v>
      </c>
      <c r="M93">
        <v>0</v>
      </c>
      <c r="N93">
        <v>0</v>
      </c>
      <c r="O93" t="s">
        <v>95</v>
      </c>
    </row>
    <row r="94" spans="1:15" x14ac:dyDescent="0.25">
      <c r="A94" s="1">
        <v>7.1428571428571432</v>
      </c>
      <c r="B94" s="1">
        <v>7.1428571428571432</v>
      </c>
      <c r="C94">
        <v>14</v>
      </c>
      <c r="D94">
        <v>8</v>
      </c>
      <c r="E94">
        <v>3.18</v>
      </c>
      <c r="F94">
        <v>1.5</v>
      </c>
      <c r="G94">
        <v>4.2370000000000001</v>
      </c>
      <c r="H94">
        <v>14.5</v>
      </c>
      <c r="I94">
        <v>73</v>
      </c>
      <c r="J94">
        <v>1</v>
      </c>
      <c r="K94">
        <v>1</v>
      </c>
      <c r="L94">
        <v>1</v>
      </c>
      <c r="M94">
        <v>0</v>
      </c>
      <c r="N94">
        <v>0</v>
      </c>
      <c r="O94" t="s">
        <v>96</v>
      </c>
    </row>
    <row r="95" spans="1:15" x14ac:dyDescent="0.25">
      <c r="A95" s="1">
        <v>7.6923076923076925</v>
      </c>
      <c r="B95" s="1">
        <v>7.6923076923076925</v>
      </c>
      <c r="C95">
        <v>13</v>
      </c>
      <c r="D95">
        <v>8</v>
      </c>
      <c r="E95">
        <v>4.4000000000000004</v>
      </c>
      <c r="F95">
        <v>2.15</v>
      </c>
      <c r="G95">
        <v>4.7350000000000003</v>
      </c>
      <c r="H95">
        <v>11</v>
      </c>
      <c r="I95">
        <v>73</v>
      </c>
      <c r="J95">
        <v>1</v>
      </c>
      <c r="K95">
        <v>1</v>
      </c>
      <c r="L95">
        <v>1</v>
      </c>
      <c r="M95">
        <v>0</v>
      </c>
      <c r="N95">
        <v>0</v>
      </c>
      <c r="O95" t="s">
        <v>97</v>
      </c>
    </row>
    <row r="96" spans="1:15" x14ac:dyDescent="0.25">
      <c r="A96" s="1">
        <v>8.3333333333333339</v>
      </c>
      <c r="B96" s="1">
        <v>8.3333333333333339</v>
      </c>
      <c r="C96">
        <v>12</v>
      </c>
      <c r="D96">
        <v>8</v>
      </c>
      <c r="E96">
        <v>4.55</v>
      </c>
      <c r="F96">
        <v>2.25</v>
      </c>
      <c r="G96">
        <v>4.9509999999999996</v>
      </c>
      <c r="H96">
        <v>11</v>
      </c>
      <c r="I96">
        <v>73</v>
      </c>
      <c r="J96">
        <v>1</v>
      </c>
      <c r="K96">
        <v>1</v>
      </c>
      <c r="L96">
        <v>1</v>
      </c>
      <c r="M96">
        <v>0</v>
      </c>
      <c r="N96">
        <v>0</v>
      </c>
      <c r="O96" t="s">
        <v>98</v>
      </c>
    </row>
    <row r="97" spans="1:15" x14ac:dyDescent="0.25">
      <c r="A97" s="1">
        <v>7.6923076923076925</v>
      </c>
      <c r="B97" s="1">
        <v>7.6923076923076925</v>
      </c>
      <c r="C97">
        <v>13</v>
      </c>
      <c r="D97">
        <v>8</v>
      </c>
      <c r="E97">
        <v>3.6</v>
      </c>
      <c r="F97">
        <v>1.75</v>
      </c>
      <c r="G97">
        <v>3.8210000000000002</v>
      </c>
      <c r="H97">
        <v>11</v>
      </c>
      <c r="I97">
        <v>73</v>
      </c>
      <c r="J97">
        <v>1</v>
      </c>
      <c r="K97">
        <v>1</v>
      </c>
      <c r="L97">
        <v>1</v>
      </c>
      <c r="M97">
        <v>0</v>
      </c>
      <c r="N97">
        <v>0</v>
      </c>
      <c r="O97" t="s">
        <v>99</v>
      </c>
    </row>
    <row r="98" spans="1:15" x14ac:dyDescent="0.25">
      <c r="A98" s="1">
        <v>5.5555555555555554</v>
      </c>
      <c r="B98" s="1">
        <v>5.5555555555555554</v>
      </c>
      <c r="C98">
        <v>18</v>
      </c>
      <c r="D98">
        <v>6</v>
      </c>
      <c r="E98">
        <v>2.25</v>
      </c>
      <c r="F98">
        <v>1.05</v>
      </c>
      <c r="G98">
        <v>3.121</v>
      </c>
      <c r="H98">
        <v>16.5</v>
      </c>
      <c r="I98">
        <v>73</v>
      </c>
      <c r="J98">
        <v>1</v>
      </c>
      <c r="K98">
        <v>1</v>
      </c>
      <c r="L98">
        <v>1</v>
      </c>
      <c r="M98">
        <v>0</v>
      </c>
      <c r="N98">
        <v>0</v>
      </c>
      <c r="O98" t="s">
        <v>100</v>
      </c>
    </row>
    <row r="99" spans="1:15" x14ac:dyDescent="0.25">
      <c r="A99" s="1">
        <v>6.25</v>
      </c>
      <c r="B99" s="1">
        <v>6.25</v>
      </c>
      <c r="C99">
        <v>16</v>
      </c>
      <c r="D99">
        <v>6</v>
      </c>
      <c r="E99">
        <v>2.5</v>
      </c>
      <c r="F99">
        <v>1</v>
      </c>
      <c r="G99">
        <v>3.278</v>
      </c>
      <c r="H99">
        <v>18</v>
      </c>
      <c r="I99">
        <v>73</v>
      </c>
      <c r="J99">
        <v>1</v>
      </c>
      <c r="K99">
        <v>1</v>
      </c>
      <c r="L99">
        <v>1</v>
      </c>
      <c r="M99">
        <v>0</v>
      </c>
      <c r="N99">
        <v>0</v>
      </c>
      <c r="O99" t="s">
        <v>101</v>
      </c>
    </row>
    <row r="100" spans="1:15" x14ac:dyDescent="0.25">
      <c r="A100" s="1">
        <v>5.5555555555555554</v>
      </c>
      <c r="B100" s="1">
        <v>5.5555555555555554</v>
      </c>
      <c r="C100">
        <v>18</v>
      </c>
      <c r="D100">
        <v>6</v>
      </c>
      <c r="E100">
        <v>2.3199999999999998</v>
      </c>
      <c r="F100">
        <v>1</v>
      </c>
      <c r="G100">
        <v>2.9449999999999998</v>
      </c>
      <c r="H100">
        <v>16</v>
      </c>
      <c r="I100">
        <v>73</v>
      </c>
      <c r="J100">
        <v>1</v>
      </c>
      <c r="K100">
        <v>1</v>
      </c>
      <c r="L100">
        <v>1</v>
      </c>
      <c r="M100">
        <v>0</v>
      </c>
      <c r="N100">
        <v>0</v>
      </c>
      <c r="O100" t="s">
        <v>31</v>
      </c>
    </row>
    <row r="101" spans="1:15" x14ac:dyDescent="0.25">
      <c r="A101" s="1">
        <v>5.5555555555555554</v>
      </c>
      <c r="B101" s="1">
        <v>5.5555555555555554</v>
      </c>
      <c r="C101">
        <v>18</v>
      </c>
      <c r="D101">
        <v>6</v>
      </c>
      <c r="E101">
        <v>2.5</v>
      </c>
      <c r="F101">
        <v>0.88</v>
      </c>
      <c r="G101">
        <v>3.0209999999999999</v>
      </c>
      <c r="H101">
        <v>16.5</v>
      </c>
      <c r="I101">
        <v>73</v>
      </c>
      <c r="J101">
        <v>1</v>
      </c>
      <c r="K101">
        <v>1</v>
      </c>
      <c r="L101">
        <v>1</v>
      </c>
      <c r="M101">
        <v>0</v>
      </c>
      <c r="N101">
        <v>0</v>
      </c>
      <c r="O101" t="s">
        <v>32</v>
      </c>
    </row>
    <row r="102" spans="1:15" x14ac:dyDescent="0.25">
      <c r="A102" s="1">
        <v>4.3478260869565215</v>
      </c>
      <c r="B102" s="1">
        <v>4.3478260869565215</v>
      </c>
      <c r="C102">
        <v>23</v>
      </c>
      <c r="D102">
        <v>6</v>
      </c>
      <c r="E102">
        <v>1.98</v>
      </c>
      <c r="F102">
        <v>0.95</v>
      </c>
      <c r="G102">
        <v>2.9039999999999999</v>
      </c>
      <c r="H102">
        <v>16</v>
      </c>
      <c r="I102">
        <v>73</v>
      </c>
      <c r="J102">
        <v>1</v>
      </c>
      <c r="K102">
        <v>1</v>
      </c>
      <c r="L102">
        <v>1</v>
      </c>
      <c r="M102">
        <v>0</v>
      </c>
      <c r="N102">
        <v>0</v>
      </c>
      <c r="O102" t="s">
        <v>30</v>
      </c>
    </row>
    <row r="103" spans="1:15" x14ac:dyDescent="0.25">
      <c r="A103" s="1">
        <v>3.8461538461538463</v>
      </c>
      <c r="B103" s="1">
        <v>3.8461538461538463</v>
      </c>
      <c r="C103">
        <v>26</v>
      </c>
      <c r="D103">
        <v>4</v>
      </c>
      <c r="E103">
        <v>0.97</v>
      </c>
      <c r="F103">
        <v>0.46</v>
      </c>
      <c r="G103">
        <v>1.95</v>
      </c>
      <c r="H103">
        <v>21</v>
      </c>
      <c r="I103">
        <v>73</v>
      </c>
      <c r="J103">
        <v>1</v>
      </c>
      <c r="K103">
        <v>2</v>
      </c>
      <c r="L103">
        <v>0</v>
      </c>
      <c r="M103">
        <v>1</v>
      </c>
      <c r="N103">
        <v>0</v>
      </c>
      <c r="O103" t="s">
        <v>102</v>
      </c>
    </row>
    <row r="104" spans="1:15" x14ac:dyDescent="0.25">
      <c r="A104" s="1">
        <v>9.0909090909090917</v>
      </c>
      <c r="B104" s="1">
        <v>9.0909090909090917</v>
      </c>
      <c r="C104">
        <v>11</v>
      </c>
      <c r="D104">
        <v>8</v>
      </c>
      <c r="E104">
        <v>4</v>
      </c>
      <c r="F104">
        <v>1.5</v>
      </c>
      <c r="G104">
        <v>4.9969999999999999</v>
      </c>
      <c r="H104">
        <v>14</v>
      </c>
      <c r="I104">
        <v>73</v>
      </c>
      <c r="J104">
        <v>1</v>
      </c>
      <c r="K104">
        <v>1</v>
      </c>
      <c r="L104">
        <v>1</v>
      </c>
      <c r="M104">
        <v>0</v>
      </c>
      <c r="N104">
        <v>0</v>
      </c>
      <c r="O104" t="s">
        <v>21</v>
      </c>
    </row>
    <row r="105" spans="1:15" x14ac:dyDescent="0.25">
      <c r="A105" s="1">
        <v>8.3333333333333339</v>
      </c>
      <c r="B105" s="1">
        <v>8.3333333333333339</v>
      </c>
      <c r="C105">
        <v>12</v>
      </c>
      <c r="D105">
        <v>8</v>
      </c>
      <c r="E105">
        <v>4</v>
      </c>
      <c r="F105">
        <v>1.67</v>
      </c>
      <c r="G105">
        <v>4.9059999999999997</v>
      </c>
      <c r="H105">
        <v>12.5</v>
      </c>
      <c r="I105">
        <v>73</v>
      </c>
      <c r="J105">
        <v>1</v>
      </c>
      <c r="K105">
        <v>1</v>
      </c>
      <c r="L105">
        <v>1</v>
      </c>
      <c r="M105">
        <v>0</v>
      </c>
      <c r="N105">
        <v>0</v>
      </c>
      <c r="O105" t="s">
        <v>103</v>
      </c>
    </row>
    <row r="106" spans="1:15" x14ac:dyDescent="0.25">
      <c r="A106" s="1">
        <v>7.6923076923076925</v>
      </c>
      <c r="B106" s="1">
        <v>7.6923076923076925</v>
      </c>
      <c r="C106">
        <v>13</v>
      </c>
      <c r="D106">
        <v>8</v>
      </c>
      <c r="E106">
        <v>3.6</v>
      </c>
      <c r="F106">
        <v>1.7</v>
      </c>
      <c r="G106">
        <v>4.6539999999999999</v>
      </c>
      <c r="H106">
        <v>13</v>
      </c>
      <c r="I106">
        <v>73</v>
      </c>
      <c r="J106">
        <v>1</v>
      </c>
      <c r="K106">
        <v>1</v>
      </c>
      <c r="L106">
        <v>1</v>
      </c>
      <c r="M106">
        <v>0</v>
      </c>
      <c r="N106">
        <v>0</v>
      </c>
      <c r="O106" t="s">
        <v>104</v>
      </c>
    </row>
    <row r="107" spans="1:15" x14ac:dyDescent="0.25">
      <c r="A107" s="1">
        <v>8.3333333333333339</v>
      </c>
      <c r="B107" s="1">
        <v>8.3333333333333339</v>
      </c>
      <c r="C107">
        <v>12</v>
      </c>
      <c r="D107">
        <v>8</v>
      </c>
      <c r="E107">
        <v>3.5</v>
      </c>
      <c r="F107">
        <v>1.8</v>
      </c>
      <c r="G107">
        <v>4.4989999999999997</v>
      </c>
      <c r="H107">
        <v>12.5</v>
      </c>
      <c r="I107">
        <v>73</v>
      </c>
      <c r="J107">
        <v>1</v>
      </c>
      <c r="K107">
        <v>1</v>
      </c>
      <c r="L107">
        <v>1</v>
      </c>
      <c r="M107">
        <v>0</v>
      </c>
      <c r="N107">
        <v>0</v>
      </c>
      <c r="O107" t="s">
        <v>105</v>
      </c>
    </row>
    <row r="108" spans="1:15" x14ac:dyDescent="0.25">
      <c r="A108" s="1">
        <v>5.5555555555555554</v>
      </c>
      <c r="B108" s="1">
        <v>5.5555555555555554</v>
      </c>
      <c r="C108">
        <v>18</v>
      </c>
      <c r="D108">
        <v>6</v>
      </c>
      <c r="E108">
        <v>2.3199999999999998</v>
      </c>
      <c r="F108">
        <v>1</v>
      </c>
      <c r="G108">
        <v>2.7890000000000001</v>
      </c>
      <c r="H108">
        <v>15</v>
      </c>
      <c r="I108">
        <v>73</v>
      </c>
      <c r="J108">
        <v>1</v>
      </c>
      <c r="K108">
        <v>1</v>
      </c>
      <c r="L108">
        <v>1</v>
      </c>
      <c r="M108">
        <v>0</v>
      </c>
      <c r="N108">
        <v>0</v>
      </c>
      <c r="O108" t="s">
        <v>39</v>
      </c>
    </row>
    <row r="109" spans="1:15" x14ac:dyDescent="0.25">
      <c r="A109" s="1">
        <v>5</v>
      </c>
      <c r="B109" s="1">
        <v>5</v>
      </c>
      <c r="C109">
        <v>20</v>
      </c>
      <c r="D109">
        <v>4</v>
      </c>
      <c r="E109">
        <v>0.97</v>
      </c>
      <c r="F109">
        <v>0.88</v>
      </c>
      <c r="G109">
        <v>2.2789999999999999</v>
      </c>
      <c r="H109">
        <v>19</v>
      </c>
      <c r="I109">
        <v>73</v>
      </c>
      <c r="J109">
        <v>1</v>
      </c>
      <c r="K109">
        <v>3</v>
      </c>
      <c r="L109">
        <v>0</v>
      </c>
      <c r="M109">
        <v>0</v>
      </c>
      <c r="N109">
        <v>1</v>
      </c>
      <c r="O109" t="s">
        <v>106</v>
      </c>
    </row>
    <row r="110" spans="1:15" x14ac:dyDescent="0.25">
      <c r="A110" s="1">
        <v>4.7619047619047619</v>
      </c>
      <c r="B110" s="1">
        <v>4.7619047619047619</v>
      </c>
      <c r="C110">
        <v>21</v>
      </c>
      <c r="D110">
        <v>4</v>
      </c>
      <c r="E110">
        <v>1.4</v>
      </c>
      <c r="F110">
        <v>0.72</v>
      </c>
      <c r="G110">
        <v>2.4009999999999998</v>
      </c>
      <c r="H110">
        <v>19.5</v>
      </c>
      <c r="I110">
        <v>73</v>
      </c>
      <c r="J110">
        <v>1</v>
      </c>
      <c r="K110">
        <v>1</v>
      </c>
      <c r="L110">
        <v>1</v>
      </c>
      <c r="M110">
        <v>0</v>
      </c>
      <c r="N110">
        <v>0</v>
      </c>
      <c r="O110" t="s">
        <v>68</v>
      </c>
    </row>
    <row r="111" spans="1:15" x14ac:dyDescent="0.25">
      <c r="A111" s="1">
        <v>4.5454545454545459</v>
      </c>
      <c r="B111" s="1">
        <v>4.5454545454545459</v>
      </c>
      <c r="C111">
        <v>22</v>
      </c>
      <c r="D111">
        <v>4</v>
      </c>
      <c r="E111">
        <v>1.08</v>
      </c>
      <c r="F111">
        <v>0.94</v>
      </c>
      <c r="G111">
        <v>2.379</v>
      </c>
      <c r="H111">
        <v>16.5</v>
      </c>
      <c r="I111">
        <v>73</v>
      </c>
      <c r="J111">
        <v>1</v>
      </c>
      <c r="K111">
        <v>3</v>
      </c>
      <c r="L111">
        <v>0</v>
      </c>
      <c r="M111">
        <v>0</v>
      </c>
      <c r="N111">
        <v>1</v>
      </c>
      <c r="O111" t="s">
        <v>107</v>
      </c>
    </row>
    <row r="112" spans="1:15" x14ac:dyDescent="0.25">
      <c r="A112" s="1">
        <v>5.5555555555555554</v>
      </c>
      <c r="B112" s="1">
        <v>5.5555555555555554</v>
      </c>
      <c r="C112">
        <v>18</v>
      </c>
      <c r="D112">
        <v>3</v>
      </c>
      <c r="E112">
        <v>0.7</v>
      </c>
      <c r="F112">
        <v>0.9</v>
      </c>
      <c r="G112">
        <v>2.1240000000000001</v>
      </c>
      <c r="H112">
        <v>13.5</v>
      </c>
      <c r="I112">
        <v>73</v>
      </c>
      <c r="J112">
        <v>1</v>
      </c>
      <c r="K112">
        <v>3</v>
      </c>
      <c r="L112">
        <v>0</v>
      </c>
      <c r="M112">
        <v>0</v>
      </c>
      <c r="N112">
        <v>1</v>
      </c>
      <c r="O112" t="s">
        <v>108</v>
      </c>
    </row>
    <row r="113" spans="1:15" x14ac:dyDescent="0.25">
      <c r="A113" s="1">
        <v>5.2631578947368425</v>
      </c>
      <c r="B113" s="1">
        <v>5.2631578947368425</v>
      </c>
      <c r="C113">
        <v>19</v>
      </c>
      <c r="D113">
        <v>4</v>
      </c>
      <c r="E113">
        <v>1.22</v>
      </c>
      <c r="F113">
        <v>0.85</v>
      </c>
      <c r="G113">
        <v>2.31</v>
      </c>
      <c r="H113">
        <v>18.5</v>
      </c>
      <c r="I113">
        <v>73</v>
      </c>
      <c r="J113">
        <v>1</v>
      </c>
      <c r="K113">
        <v>1</v>
      </c>
      <c r="L113">
        <v>1</v>
      </c>
      <c r="M113">
        <v>0</v>
      </c>
      <c r="N113">
        <v>0</v>
      </c>
      <c r="O113" t="s">
        <v>109</v>
      </c>
    </row>
    <row r="114" spans="1:15" x14ac:dyDescent="0.25">
      <c r="A114" s="1">
        <v>4.7619047619047619</v>
      </c>
      <c r="B114" s="1">
        <v>4.7619047619047619</v>
      </c>
      <c r="C114">
        <v>21</v>
      </c>
      <c r="D114">
        <v>6</v>
      </c>
      <c r="E114">
        <v>1.55</v>
      </c>
      <c r="F114">
        <v>1.07</v>
      </c>
      <c r="G114">
        <v>2.472</v>
      </c>
      <c r="H114">
        <v>14</v>
      </c>
      <c r="I114">
        <v>73</v>
      </c>
      <c r="J114">
        <v>1</v>
      </c>
      <c r="K114">
        <v>1</v>
      </c>
      <c r="L114">
        <v>1</v>
      </c>
      <c r="M114">
        <v>0</v>
      </c>
      <c r="N114">
        <v>0</v>
      </c>
      <c r="O114" t="s">
        <v>110</v>
      </c>
    </row>
    <row r="115" spans="1:15" x14ac:dyDescent="0.25">
      <c r="A115" s="1">
        <v>3.8461538461538463</v>
      </c>
      <c r="B115" s="1">
        <v>3.8461538461538463</v>
      </c>
      <c r="C115">
        <v>26</v>
      </c>
      <c r="D115">
        <v>4</v>
      </c>
      <c r="E115">
        <v>0.98</v>
      </c>
      <c r="F115">
        <v>0.9</v>
      </c>
      <c r="G115">
        <v>2.2650000000000001</v>
      </c>
      <c r="H115">
        <v>15.5</v>
      </c>
      <c r="I115">
        <v>73</v>
      </c>
      <c r="J115">
        <v>1</v>
      </c>
      <c r="K115">
        <v>2</v>
      </c>
      <c r="L115">
        <v>0</v>
      </c>
      <c r="M115">
        <v>1</v>
      </c>
      <c r="N115">
        <v>0</v>
      </c>
      <c r="O115" t="s">
        <v>111</v>
      </c>
    </row>
    <row r="116" spans="1:15" x14ac:dyDescent="0.25">
      <c r="A116" s="1">
        <v>6.666666666666667</v>
      </c>
      <c r="B116" s="1">
        <v>6.666666666666667</v>
      </c>
      <c r="C116">
        <v>15</v>
      </c>
      <c r="D116">
        <v>8</v>
      </c>
      <c r="E116">
        <v>3.5</v>
      </c>
      <c r="F116">
        <v>1.45</v>
      </c>
      <c r="G116">
        <v>4.0819999999999999</v>
      </c>
      <c r="H116">
        <v>13</v>
      </c>
      <c r="I116">
        <v>73</v>
      </c>
      <c r="J116">
        <v>1</v>
      </c>
      <c r="K116">
        <v>1</v>
      </c>
      <c r="L116">
        <v>1</v>
      </c>
      <c r="M116">
        <v>0</v>
      </c>
      <c r="N116">
        <v>0</v>
      </c>
      <c r="O116" t="s">
        <v>112</v>
      </c>
    </row>
    <row r="117" spans="1:15" x14ac:dyDescent="0.25">
      <c r="A117" s="1">
        <v>6.25</v>
      </c>
      <c r="B117" s="1">
        <v>6.25</v>
      </c>
      <c r="C117">
        <v>16</v>
      </c>
      <c r="D117">
        <v>8</v>
      </c>
      <c r="E117">
        <v>4</v>
      </c>
      <c r="F117">
        <v>2.2999999999999998</v>
      </c>
      <c r="G117">
        <v>4.2779999999999996</v>
      </c>
      <c r="H117">
        <v>9.5</v>
      </c>
      <c r="I117">
        <v>73</v>
      </c>
      <c r="J117">
        <v>1</v>
      </c>
      <c r="K117">
        <v>1</v>
      </c>
      <c r="L117">
        <v>1</v>
      </c>
      <c r="M117">
        <v>0</v>
      </c>
      <c r="N117">
        <v>0</v>
      </c>
      <c r="O117" t="s">
        <v>113</v>
      </c>
    </row>
    <row r="118" spans="1:15" x14ac:dyDescent="0.25">
      <c r="A118" s="1">
        <v>3.4482758620689653</v>
      </c>
      <c r="B118" s="1">
        <v>3.4482758620689653</v>
      </c>
      <c r="C118">
        <v>29</v>
      </c>
      <c r="D118">
        <v>4</v>
      </c>
      <c r="E118">
        <v>0.68</v>
      </c>
      <c r="F118">
        <v>0.49</v>
      </c>
      <c r="G118">
        <v>1.867</v>
      </c>
      <c r="H118">
        <v>19.5</v>
      </c>
      <c r="I118">
        <v>73</v>
      </c>
      <c r="J118">
        <v>1</v>
      </c>
      <c r="K118">
        <v>2</v>
      </c>
      <c r="L118">
        <v>0</v>
      </c>
      <c r="M118">
        <v>1</v>
      </c>
      <c r="N118">
        <v>0</v>
      </c>
      <c r="O118" t="s">
        <v>114</v>
      </c>
    </row>
    <row r="119" spans="1:15" x14ac:dyDescent="0.25">
      <c r="A119" s="1">
        <v>4.166666666666667</v>
      </c>
      <c r="B119" s="1">
        <v>4.166666666666667</v>
      </c>
      <c r="C119">
        <v>24</v>
      </c>
      <c r="D119">
        <v>4</v>
      </c>
      <c r="E119">
        <v>1.1599999999999999</v>
      </c>
      <c r="F119">
        <v>0.75</v>
      </c>
      <c r="G119">
        <v>2.1579999999999999</v>
      </c>
      <c r="H119">
        <v>15.5</v>
      </c>
      <c r="I119">
        <v>73</v>
      </c>
      <c r="J119">
        <v>1</v>
      </c>
      <c r="K119">
        <v>2</v>
      </c>
      <c r="L119">
        <v>0</v>
      </c>
      <c r="M119">
        <v>1</v>
      </c>
      <c r="N119">
        <v>0</v>
      </c>
      <c r="O119" t="s">
        <v>115</v>
      </c>
    </row>
    <row r="120" spans="1:15" x14ac:dyDescent="0.25">
      <c r="A120" s="1">
        <v>5</v>
      </c>
      <c r="B120" s="1">
        <v>5</v>
      </c>
      <c r="C120">
        <v>20</v>
      </c>
      <c r="D120">
        <v>4</v>
      </c>
      <c r="E120">
        <v>1.1399999999999999</v>
      </c>
      <c r="F120">
        <v>0.91</v>
      </c>
      <c r="G120">
        <v>2.5819999999999999</v>
      </c>
      <c r="H120">
        <v>14</v>
      </c>
      <c r="I120">
        <v>73</v>
      </c>
      <c r="J120">
        <v>1</v>
      </c>
      <c r="K120">
        <v>2</v>
      </c>
      <c r="L120">
        <v>0</v>
      </c>
      <c r="M120">
        <v>1</v>
      </c>
      <c r="N120">
        <v>0</v>
      </c>
      <c r="O120" t="s">
        <v>116</v>
      </c>
    </row>
    <row r="121" spans="1:15" x14ac:dyDescent="0.25">
      <c r="A121" s="1">
        <v>5.2631578947368425</v>
      </c>
      <c r="B121" s="1">
        <v>5.2631578947368425</v>
      </c>
      <c r="C121">
        <v>19</v>
      </c>
      <c r="D121">
        <v>4</v>
      </c>
      <c r="E121">
        <v>1.21</v>
      </c>
      <c r="F121">
        <v>1.1200000000000001</v>
      </c>
      <c r="G121">
        <v>2.8679999999999999</v>
      </c>
      <c r="H121">
        <v>15.5</v>
      </c>
      <c r="I121">
        <v>73</v>
      </c>
      <c r="J121">
        <v>1</v>
      </c>
      <c r="K121">
        <v>2</v>
      </c>
      <c r="L121">
        <v>0</v>
      </c>
      <c r="M121">
        <v>1</v>
      </c>
      <c r="N121">
        <v>0</v>
      </c>
      <c r="O121" t="s">
        <v>117</v>
      </c>
    </row>
    <row r="122" spans="1:15" x14ac:dyDescent="0.25">
      <c r="A122" s="1">
        <v>6.666666666666667</v>
      </c>
      <c r="B122" s="1">
        <v>6.666666666666667</v>
      </c>
      <c r="C122">
        <v>15</v>
      </c>
      <c r="D122">
        <v>8</v>
      </c>
      <c r="E122">
        <v>3.18</v>
      </c>
      <c r="F122">
        <v>1.5</v>
      </c>
      <c r="G122">
        <v>3.399</v>
      </c>
      <c r="H122">
        <v>11</v>
      </c>
      <c r="I122">
        <v>73</v>
      </c>
      <c r="J122">
        <v>1</v>
      </c>
      <c r="K122">
        <v>1</v>
      </c>
      <c r="L122">
        <v>1</v>
      </c>
      <c r="M122">
        <v>0</v>
      </c>
      <c r="N122">
        <v>0</v>
      </c>
      <c r="O122" t="s">
        <v>118</v>
      </c>
    </row>
    <row r="123" spans="1:15" x14ac:dyDescent="0.25">
      <c r="A123" s="1">
        <v>4.166666666666667</v>
      </c>
      <c r="B123" s="1">
        <v>4.166666666666667</v>
      </c>
      <c r="C123">
        <v>24</v>
      </c>
      <c r="D123">
        <v>4</v>
      </c>
      <c r="E123">
        <v>1.21</v>
      </c>
      <c r="F123">
        <v>1.1000000000000001</v>
      </c>
      <c r="G123">
        <v>2.66</v>
      </c>
      <c r="H123">
        <v>14</v>
      </c>
      <c r="I123">
        <v>73</v>
      </c>
      <c r="J123">
        <v>1</v>
      </c>
      <c r="K123">
        <v>2</v>
      </c>
      <c r="L123">
        <v>0</v>
      </c>
      <c r="M123">
        <v>1</v>
      </c>
      <c r="N123">
        <v>0</v>
      </c>
      <c r="O123" t="s">
        <v>119</v>
      </c>
    </row>
    <row r="124" spans="1:15" x14ac:dyDescent="0.25">
      <c r="A124" s="1">
        <v>5</v>
      </c>
      <c r="B124" s="1">
        <v>5</v>
      </c>
      <c r="C124">
        <v>20</v>
      </c>
      <c r="D124">
        <v>6</v>
      </c>
      <c r="E124">
        <v>1.56</v>
      </c>
      <c r="F124">
        <v>1.22</v>
      </c>
      <c r="G124">
        <v>2.8069999999999999</v>
      </c>
      <c r="H124">
        <v>13.5</v>
      </c>
      <c r="I124">
        <v>73</v>
      </c>
      <c r="J124">
        <v>1</v>
      </c>
      <c r="K124">
        <v>3</v>
      </c>
      <c r="L124">
        <v>0</v>
      </c>
      <c r="M124">
        <v>0</v>
      </c>
      <c r="N124">
        <v>1</v>
      </c>
      <c r="O124" t="s">
        <v>120</v>
      </c>
    </row>
    <row r="125" spans="1:15" x14ac:dyDescent="0.25">
      <c r="A125" s="1">
        <v>9.0909090909090917</v>
      </c>
      <c r="B125" s="1">
        <v>9.0909090909090917</v>
      </c>
      <c r="C125">
        <v>11</v>
      </c>
      <c r="D125">
        <v>8</v>
      </c>
      <c r="E125">
        <v>3.5</v>
      </c>
      <c r="F125">
        <v>1.8</v>
      </c>
      <c r="G125">
        <v>3.6640000000000001</v>
      </c>
      <c r="H125">
        <v>11</v>
      </c>
      <c r="I125">
        <v>73</v>
      </c>
      <c r="J125">
        <v>1</v>
      </c>
      <c r="K125">
        <v>1</v>
      </c>
      <c r="L125">
        <v>1</v>
      </c>
      <c r="M125">
        <v>0</v>
      </c>
      <c r="N125">
        <v>0</v>
      </c>
      <c r="O125" t="s">
        <v>121</v>
      </c>
    </row>
    <row r="126" spans="1:15" x14ac:dyDescent="0.25">
      <c r="A126" s="1">
        <v>5</v>
      </c>
      <c r="B126" s="1">
        <v>5</v>
      </c>
      <c r="C126">
        <v>20</v>
      </c>
      <c r="D126">
        <v>6</v>
      </c>
      <c r="E126">
        <v>1.98</v>
      </c>
      <c r="F126">
        <v>0.95</v>
      </c>
      <c r="G126">
        <v>3.1019999999999999</v>
      </c>
      <c r="H126">
        <v>16.5</v>
      </c>
      <c r="I126">
        <v>74</v>
      </c>
      <c r="J126">
        <v>1</v>
      </c>
      <c r="K126">
        <v>1</v>
      </c>
      <c r="L126">
        <v>1</v>
      </c>
      <c r="M126">
        <v>0</v>
      </c>
      <c r="N126">
        <v>0</v>
      </c>
      <c r="O126" t="s">
        <v>30</v>
      </c>
    </row>
    <row r="127" spans="1:15" x14ac:dyDescent="0.25">
      <c r="A127" s="1">
        <v>5.2631578947368425</v>
      </c>
      <c r="B127" s="1">
        <v>5.2631578947368425</v>
      </c>
      <c r="C127">
        <v>19</v>
      </c>
      <c r="D127">
        <v>6</v>
      </c>
      <c r="E127">
        <v>2.3199999999999998</v>
      </c>
      <c r="F127">
        <v>1</v>
      </c>
      <c r="G127">
        <v>2.9009999999999998</v>
      </c>
      <c r="H127">
        <v>16</v>
      </c>
      <c r="I127">
        <v>74</v>
      </c>
      <c r="J127">
        <v>1</v>
      </c>
      <c r="K127">
        <v>1</v>
      </c>
      <c r="L127">
        <v>1</v>
      </c>
      <c r="M127">
        <v>0</v>
      </c>
      <c r="N127">
        <v>0</v>
      </c>
      <c r="O127" t="s">
        <v>31</v>
      </c>
    </row>
    <row r="128" spans="1:15" x14ac:dyDescent="0.25">
      <c r="A128" s="1">
        <v>6.666666666666667</v>
      </c>
      <c r="B128" s="1">
        <v>6.666666666666667</v>
      </c>
      <c r="C128">
        <v>15</v>
      </c>
      <c r="D128">
        <v>6</v>
      </c>
      <c r="E128">
        <v>2.5</v>
      </c>
      <c r="F128">
        <v>1</v>
      </c>
      <c r="G128">
        <v>3.3359999999999999</v>
      </c>
      <c r="H128">
        <v>17</v>
      </c>
      <c r="I128">
        <v>74</v>
      </c>
      <c r="J128">
        <v>1</v>
      </c>
      <c r="K128">
        <v>1</v>
      </c>
      <c r="L128">
        <v>1</v>
      </c>
      <c r="M128">
        <v>0</v>
      </c>
      <c r="N128">
        <v>0</v>
      </c>
      <c r="O128" t="s">
        <v>122</v>
      </c>
    </row>
    <row r="129" spans="1:15" x14ac:dyDescent="0.25">
      <c r="A129" s="1">
        <v>3.225806451612903</v>
      </c>
      <c r="B129" s="1">
        <v>3.225806451612903</v>
      </c>
      <c r="C129">
        <v>31</v>
      </c>
      <c r="D129">
        <v>4</v>
      </c>
      <c r="E129">
        <v>0.79</v>
      </c>
      <c r="F129">
        <v>0.67</v>
      </c>
      <c r="G129">
        <v>1.95</v>
      </c>
      <c r="H129">
        <v>19</v>
      </c>
      <c r="I129">
        <v>74</v>
      </c>
      <c r="J129">
        <v>1</v>
      </c>
      <c r="K129">
        <v>3</v>
      </c>
      <c r="L129">
        <v>0</v>
      </c>
      <c r="M129">
        <v>0</v>
      </c>
      <c r="N129">
        <v>1</v>
      </c>
      <c r="O129" t="s">
        <v>123</v>
      </c>
    </row>
    <row r="130" spans="1:15" x14ac:dyDescent="0.25">
      <c r="A130" s="1">
        <v>3.8461538461538463</v>
      </c>
      <c r="B130" s="1">
        <v>3.8461538461538463</v>
      </c>
      <c r="C130">
        <v>26</v>
      </c>
      <c r="D130">
        <v>4</v>
      </c>
      <c r="E130">
        <v>1.22</v>
      </c>
      <c r="F130">
        <v>0.8</v>
      </c>
      <c r="G130">
        <v>2.4510000000000001</v>
      </c>
      <c r="H130">
        <v>16.5</v>
      </c>
      <c r="I130">
        <v>74</v>
      </c>
      <c r="J130">
        <v>1</v>
      </c>
      <c r="K130">
        <v>1</v>
      </c>
      <c r="L130">
        <v>1</v>
      </c>
      <c r="M130">
        <v>0</v>
      </c>
      <c r="N130">
        <v>0</v>
      </c>
      <c r="O130" t="s">
        <v>109</v>
      </c>
    </row>
    <row r="131" spans="1:15" x14ac:dyDescent="0.25">
      <c r="A131" s="1">
        <v>3.125</v>
      </c>
      <c r="B131" s="1">
        <v>3.125</v>
      </c>
      <c r="C131">
        <v>32</v>
      </c>
      <c r="D131">
        <v>4</v>
      </c>
      <c r="E131">
        <v>0.71</v>
      </c>
      <c r="F131">
        <v>0.65</v>
      </c>
      <c r="G131">
        <v>1.8360000000000001</v>
      </c>
      <c r="H131">
        <v>21</v>
      </c>
      <c r="I131">
        <v>74</v>
      </c>
      <c r="J131">
        <v>1</v>
      </c>
      <c r="K131">
        <v>3</v>
      </c>
      <c r="L131">
        <v>0</v>
      </c>
      <c r="M131">
        <v>0</v>
      </c>
      <c r="N131">
        <v>1</v>
      </c>
      <c r="O131" t="s">
        <v>61</v>
      </c>
    </row>
    <row r="132" spans="1:15" x14ac:dyDescent="0.25">
      <c r="A132" s="1">
        <v>4</v>
      </c>
      <c r="B132" s="1">
        <v>4</v>
      </c>
      <c r="C132">
        <v>25</v>
      </c>
      <c r="D132">
        <v>4</v>
      </c>
      <c r="E132">
        <v>1.4</v>
      </c>
      <c r="F132">
        <v>0.75</v>
      </c>
      <c r="G132">
        <v>2.5419999999999998</v>
      </c>
      <c r="H132">
        <v>17</v>
      </c>
      <c r="I132">
        <v>74</v>
      </c>
      <c r="J132">
        <v>1</v>
      </c>
      <c r="K132">
        <v>1</v>
      </c>
      <c r="L132">
        <v>1</v>
      </c>
      <c r="M132">
        <v>0</v>
      </c>
      <c r="N132">
        <v>0</v>
      </c>
      <c r="O132" t="s">
        <v>68</v>
      </c>
    </row>
    <row r="133" spans="1:15" x14ac:dyDescent="0.25">
      <c r="A133" s="1">
        <v>6.25</v>
      </c>
      <c r="B133" s="1">
        <v>6.25</v>
      </c>
      <c r="C133">
        <v>16</v>
      </c>
      <c r="D133">
        <v>6</v>
      </c>
      <c r="E133">
        <v>2.5</v>
      </c>
      <c r="F133">
        <v>1</v>
      </c>
      <c r="G133">
        <v>3.7810000000000001</v>
      </c>
      <c r="H133">
        <v>17</v>
      </c>
      <c r="I133">
        <v>74</v>
      </c>
      <c r="J133">
        <v>1</v>
      </c>
      <c r="K133">
        <v>1</v>
      </c>
      <c r="L133">
        <v>1</v>
      </c>
      <c r="M133">
        <v>0</v>
      </c>
      <c r="N133">
        <v>0</v>
      </c>
      <c r="O133" t="s">
        <v>124</v>
      </c>
    </row>
    <row r="134" spans="1:15" x14ac:dyDescent="0.25">
      <c r="A134" s="1">
        <v>6.25</v>
      </c>
      <c r="B134" s="1">
        <v>6.25</v>
      </c>
      <c r="C134">
        <v>16</v>
      </c>
      <c r="D134">
        <v>6</v>
      </c>
      <c r="E134">
        <v>2.58</v>
      </c>
      <c r="F134">
        <v>1.1000000000000001</v>
      </c>
      <c r="G134">
        <v>3.6320000000000001</v>
      </c>
      <c r="H134">
        <v>18</v>
      </c>
      <c r="I134">
        <v>74</v>
      </c>
      <c r="J134">
        <v>1</v>
      </c>
      <c r="K134">
        <v>1</v>
      </c>
      <c r="L134">
        <v>1</v>
      </c>
      <c r="M134">
        <v>0</v>
      </c>
      <c r="N134">
        <v>0</v>
      </c>
      <c r="O134" t="s">
        <v>48</v>
      </c>
    </row>
    <row r="135" spans="1:15" x14ac:dyDescent="0.25">
      <c r="A135" s="1">
        <v>5.5555555555555554</v>
      </c>
      <c r="B135" s="1">
        <v>5.5555555555555554</v>
      </c>
      <c r="C135">
        <v>18</v>
      </c>
      <c r="D135">
        <v>6</v>
      </c>
      <c r="E135">
        <v>2.25</v>
      </c>
      <c r="F135">
        <v>1.05</v>
      </c>
      <c r="G135">
        <v>3.613</v>
      </c>
      <c r="H135">
        <v>16.5</v>
      </c>
      <c r="I135">
        <v>74</v>
      </c>
      <c r="J135">
        <v>1</v>
      </c>
      <c r="K135">
        <v>1</v>
      </c>
      <c r="L135">
        <v>1</v>
      </c>
      <c r="M135">
        <v>0</v>
      </c>
      <c r="N135">
        <v>0</v>
      </c>
      <c r="O135" t="s">
        <v>125</v>
      </c>
    </row>
    <row r="136" spans="1:15" x14ac:dyDescent="0.25">
      <c r="A136" s="1">
        <v>6.25</v>
      </c>
      <c r="B136" s="1">
        <v>6.25</v>
      </c>
      <c r="C136">
        <v>16</v>
      </c>
      <c r="D136">
        <v>8</v>
      </c>
      <c r="E136">
        <v>3.02</v>
      </c>
      <c r="F136">
        <v>1.4</v>
      </c>
      <c r="G136">
        <v>4.141</v>
      </c>
      <c r="H136">
        <v>14</v>
      </c>
      <c r="I136">
        <v>74</v>
      </c>
      <c r="J136">
        <v>1</v>
      </c>
      <c r="K136">
        <v>1</v>
      </c>
      <c r="L136">
        <v>1</v>
      </c>
      <c r="M136">
        <v>0</v>
      </c>
      <c r="N136">
        <v>0</v>
      </c>
      <c r="O136" t="s">
        <v>91</v>
      </c>
    </row>
    <row r="137" spans="1:15" x14ac:dyDescent="0.25">
      <c r="A137" s="1">
        <v>7.6923076923076925</v>
      </c>
      <c r="B137" s="1">
        <v>7.6923076923076925</v>
      </c>
      <c r="C137">
        <v>13</v>
      </c>
      <c r="D137">
        <v>8</v>
      </c>
      <c r="E137">
        <v>3.5</v>
      </c>
      <c r="F137">
        <v>1.5</v>
      </c>
      <c r="G137">
        <v>4.6989999999999998</v>
      </c>
      <c r="H137">
        <v>14.5</v>
      </c>
      <c r="I137">
        <v>74</v>
      </c>
      <c r="J137">
        <v>1</v>
      </c>
      <c r="K137">
        <v>1</v>
      </c>
      <c r="L137">
        <v>1</v>
      </c>
      <c r="M137">
        <v>0</v>
      </c>
      <c r="N137">
        <v>0</v>
      </c>
      <c r="O137" t="s">
        <v>126</v>
      </c>
    </row>
    <row r="138" spans="1:15" x14ac:dyDescent="0.25">
      <c r="A138" s="1">
        <v>7.1428571428571432</v>
      </c>
      <c r="B138" s="1">
        <v>7.1428571428571432</v>
      </c>
      <c r="C138">
        <v>14</v>
      </c>
      <c r="D138">
        <v>8</v>
      </c>
      <c r="E138">
        <v>3.18</v>
      </c>
      <c r="F138">
        <v>1.5</v>
      </c>
      <c r="G138">
        <v>4.4569999999999999</v>
      </c>
      <c r="H138">
        <v>13.5</v>
      </c>
      <c r="I138">
        <v>74</v>
      </c>
      <c r="J138">
        <v>1</v>
      </c>
      <c r="K138">
        <v>1</v>
      </c>
      <c r="L138">
        <v>1</v>
      </c>
      <c r="M138">
        <v>0</v>
      </c>
      <c r="N138">
        <v>0</v>
      </c>
      <c r="O138" t="s">
        <v>127</v>
      </c>
    </row>
    <row r="139" spans="1:15" x14ac:dyDescent="0.25">
      <c r="A139" s="1">
        <v>7.1428571428571432</v>
      </c>
      <c r="B139" s="1">
        <v>7.1428571428571432</v>
      </c>
      <c r="C139">
        <v>14</v>
      </c>
      <c r="D139">
        <v>8</v>
      </c>
      <c r="E139">
        <v>3.02</v>
      </c>
      <c r="F139">
        <v>1.4</v>
      </c>
      <c r="G139">
        <v>4.6379999999999999</v>
      </c>
      <c r="H139">
        <v>16</v>
      </c>
      <c r="I139">
        <v>74</v>
      </c>
      <c r="J139">
        <v>1</v>
      </c>
      <c r="K139">
        <v>1</v>
      </c>
      <c r="L139">
        <v>1</v>
      </c>
      <c r="M139">
        <v>0</v>
      </c>
      <c r="N139">
        <v>0</v>
      </c>
      <c r="O139" t="s">
        <v>78</v>
      </c>
    </row>
    <row r="140" spans="1:15" x14ac:dyDescent="0.25">
      <c r="A140" s="1">
        <v>7.1428571428571432</v>
      </c>
      <c r="B140" s="1">
        <v>7.1428571428571432</v>
      </c>
      <c r="C140">
        <v>14</v>
      </c>
      <c r="D140">
        <v>8</v>
      </c>
      <c r="E140">
        <v>3.04</v>
      </c>
      <c r="F140">
        <v>1.5</v>
      </c>
      <c r="G140">
        <v>4.2569999999999997</v>
      </c>
      <c r="H140">
        <v>15.5</v>
      </c>
      <c r="I140">
        <v>74</v>
      </c>
      <c r="J140">
        <v>1</v>
      </c>
      <c r="K140">
        <v>1</v>
      </c>
      <c r="L140">
        <v>1</v>
      </c>
      <c r="M140">
        <v>0</v>
      </c>
      <c r="N140">
        <v>0</v>
      </c>
      <c r="O140" t="s">
        <v>76</v>
      </c>
    </row>
    <row r="141" spans="1:15" x14ac:dyDescent="0.25">
      <c r="A141" s="1">
        <v>3.4482758620689653</v>
      </c>
      <c r="B141" s="1">
        <v>3.4482758620689653</v>
      </c>
      <c r="C141">
        <v>29</v>
      </c>
      <c r="D141">
        <v>4</v>
      </c>
      <c r="E141">
        <v>0.98</v>
      </c>
      <c r="F141">
        <v>0.83</v>
      </c>
      <c r="G141">
        <v>2.2189999999999999</v>
      </c>
      <c r="H141">
        <v>16.5</v>
      </c>
      <c r="I141">
        <v>74</v>
      </c>
      <c r="J141">
        <v>1</v>
      </c>
      <c r="K141">
        <v>2</v>
      </c>
      <c r="L141">
        <v>0</v>
      </c>
      <c r="M141">
        <v>1</v>
      </c>
      <c r="N141">
        <v>0</v>
      </c>
      <c r="O141" t="s">
        <v>128</v>
      </c>
    </row>
    <row r="142" spans="1:15" x14ac:dyDescent="0.25">
      <c r="A142" s="1">
        <v>3.8461538461538463</v>
      </c>
      <c r="B142" s="1">
        <v>3.8461538461538463</v>
      </c>
      <c r="C142">
        <v>26</v>
      </c>
      <c r="D142">
        <v>4</v>
      </c>
      <c r="E142">
        <v>0.79</v>
      </c>
      <c r="F142">
        <v>0.67</v>
      </c>
      <c r="G142">
        <v>1.9630000000000001</v>
      </c>
      <c r="H142">
        <v>15.5</v>
      </c>
      <c r="I142">
        <v>74</v>
      </c>
      <c r="J142">
        <v>1</v>
      </c>
      <c r="K142">
        <v>2</v>
      </c>
      <c r="L142">
        <v>0</v>
      </c>
      <c r="M142">
        <v>1</v>
      </c>
      <c r="N142">
        <v>0</v>
      </c>
      <c r="O142" t="s">
        <v>129</v>
      </c>
    </row>
    <row r="143" spans="1:15" x14ac:dyDescent="0.25">
      <c r="A143" s="1">
        <v>3.8461538461538463</v>
      </c>
      <c r="B143" s="1">
        <v>3.8461538461538463</v>
      </c>
      <c r="C143">
        <v>26</v>
      </c>
      <c r="D143">
        <v>4</v>
      </c>
      <c r="E143">
        <v>0.97</v>
      </c>
      <c r="F143">
        <v>0.78</v>
      </c>
      <c r="G143">
        <v>2.2999999999999998</v>
      </c>
      <c r="H143">
        <v>14.5</v>
      </c>
      <c r="I143">
        <v>74</v>
      </c>
      <c r="J143">
        <v>1</v>
      </c>
      <c r="K143">
        <v>2</v>
      </c>
      <c r="L143">
        <v>0</v>
      </c>
      <c r="M143">
        <v>1</v>
      </c>
      <c r="N143">
        <v>0</v>
      </c>
      <c r="O143" t="s">
        <v>115</v>
      </c>
    </row>
    <row r="144" spans="1:15" x14ac:dyDescent="0.25">
      <c r="A144" s="1">
        <v>3.225806451612903</v>
      </c>
      <c r="B144" s="1">
        <v>3.225806451612903</v>
      </c>
      <c r="C144">
        <v>31</v>
      </c>
      <c r="D144">
        <v>4</v>
      </c>
      <c r="E144">
        <v>0.76</v>
      </c>
      <c r="F144">
        <v>0.52</v>
      </c>
      <c r="G144">
        <v>1.649</v>
      </c>
      <c r="H144">
        <v>16.5</v>
      </c>
      <c r="I144">
        <v>74</v>
      </c>
      <c r="J144">
        <v>1</v>
      </c>
      <c r="K144">
        <v>3</v>
      </c>
      <c r="L144">
        <v>0</v>
      </c>
      <c r="M144">
        <v>0</v>
      </c>
      <c r="N144">
        <v>1</v>
      </c>
      <c r="O144" t="s">
        <v>45</v>
      </c>
    </row>
    <row r="145" spans="1:15" x14ac:dyDescent="0.25">
      <c r="A145" s="1">
        <v>3.125</v>
      </c>
      <c r="B145" s="1">
        <v>3.125</v>
      </c>
      <c r="C145">
        <v>32</v>
      </c>
      <c r="D145">
        <v>4</v>
      </c>
      <c r="E145">
        <v>0.83</v>
      </c>
      <c r="F145">
        <v>0.61</v>
      </c>
      <c r="G145">
        <v>2.0030000000000001</v>
      </c>
      <c r="H145">
        <v>19</v>
      </c>
      <c r="I145">
        <v>74</v>
      </c>
      <c r="J145">
        <v>1</v>
      </c>
      <c r="K145">
        <v>3</v>
      </c>
      <c r="L145">
        <v>0</v>
      </c>
      <c r="M145">
        <v>0</v>
      </c>
      <c r="N145">
        <v>1</v>
      </c>
      <c r="O145" t="s">
        <v>130</v>
      </c>
    </row>
    <row r="146" spans="1:15" x14ac:dyDescent="0.25">
      <c r="A146" s="1">
        <v>3.5714285714285716</v>
      </c>
      <c r="B146" s="1">
        <v>3.5714285714285716</v>
      </c>
      <c r="C146">
        <v>28</v>
      </c>
      <c r="D146">
        <v>4</v>
      </c>
      <c r="E146">
        <v>0.9</v>
      </c>
      <c r="F146">
        <v>0.75</v>
      </c>
      <c r="G146">
        <v>2.125</v>
      </c>
      <c r="H146">
        <v>14.5</v>
      </c>
      <c r="I146">
        <v>74</v>
      </c>
      <c r="J146">
        <v>1</v>
      </c>
      <c r="K146">
        <v>1</v>
      </c>
      <c r="L146">
        <v>1</v>
      </c>
      <c r="M146">
        <v>0</v>
      </c>
      <c r="N146">
        <v>0</v>
      </c>
      <c r="O146" t="s">
        <v>131</v>
      </c>
    </row>
    <row r="147" spans="1:15" x14ac:dyDescent="0.25">
      <c r="A147" s="1">
        <v>4.166666666666667</v>
      </c>
      <c r="B147" s="1">
        <v>4.166666666666667</v>
      </c>
      <c r="C147">
        <v>24</v>
      </c>
      <c r="D147">
        <v>4</v>
      </c>
      <c r="E147">
        <v>0.9</v>
      </c>
      <c r="F147">
        <v>0.75</v>
      </c>
      <c r="G147">
        <v>2.1080000000000001</v>
      </c>
      <c r="H147">
        <v>15.5</v>
      </c>
      <c r="I147">
        <v>74</v>
      </c>
      <c r="J147">
        <v>1</v>
      </c>
      <c r="K147">
        <v>2</v>
      </c>
      <c r="L147">
        <v>0</v>
      </c>
      <c r="M147">
        <v>1</v>
      </c>
      <c r="N147">
        <v>0</v>
      </c>
      <c r="O147" t="s">
        <v>114</v>
      </c>
    </row>
    <row r="148" spans="1:15" x14ac:dyDescent="0.25">
      <c r="A148" s="1">
        <v>3.8461538461538463</v>
      </c>
      <c r="B148" s="1">
        <v>3.8461538461538463</v>
      </c>
      <c r="C148">
        <v>26</v>
      </c>
      <c r="D148">
        <v>4</v>
      </c>
      <c r="E148">
        <v>1.1599999999999999</v>
      </c>
      <c r="F148">
        <v>0.75</v>
      </c>
      <c r="G148">
        <v>2.246</v>
      </c>
      <c r="H148">
        <v>14</v>
      </c>
      <c r="I148">
        <v>74</v>
      </c>
      <c r="J148">
        <v>1</v>
      </c>
      <c r="K148">
        <v>2</v>
      </c>
      <c r="L148">
        <v>0</v>
      </c>
      <c r="M148">
        <v>1</v>
      </c>
      <c r="N148">
        <v>0</v>
      </c>
      <c r="O148" t="s">
        <v>132</v>
      </c>
    </row>
    <row r="149" spans="1:15" x14ac:dyDescent="0.25">
      <c r="A149" s="1">
        <v>4.166666666666667</v>
      </c>
      <c r="B149" s="1">
        <v>4.166666666666667</v>
      </c>
      <c r="C149">
        <v>24</v>
      </c>
      <c r="D149">
        <v>4</v>
      </c>
      <c r="E149">
        <v>1.2</v>
      </c>
      <c r="F149">
        <v>0.97</v>
      </c>
      <c r="G149">
        <v>2.4889999999999999</v>
      </c>
      <c r="H149">
        <v>15</v>
      </c>
      <c r="I149">
        <v>74</v>
      </c>
      <c r="J149">
        <v>1</v>
      </c>
      <c r="K149">
        <v>3</v>
      </c>
      <c r="L149">
        <v>0</v>
      </c>
      <c r="M149">
        <v>0</v>
      </c>
      <c r="N149">
        <v>1</v>
      </c>
      <c r="O149" t="s">
        <v>133</v>
      </c>
    </row>
    <row r="150" spans="1:15" x14ac:dyDescent="0.25">
      <c r="A150" s="1">
        <v>3.8461538461538463</v>
      </c>
      <c r="B150" s="1">
        <v>3.8461538461538463</v>
      </c>
      <c r="C150">
        <v>26</v>
      </c>
      <c r="D150">
        <v>4</v>
      </c>
      <c r="E150">
        <v>1.08</v>
      </c>
      <c r="F150">
        <v>0.93</v>
      </c>
      <c r="G150">
        <v>2.391</v>
      </c>
      <c r="H150">
        <v>15.5</v>
      </c>
      <c r="I150">
        <v>74</v>
      </c>
      <c r="J150">
        <v>1</v>
      </c>
      <c r="K150">
        <v>3</v>
      </c>
      <c r="L150">
        <v>0</v>
      </c>
      <c r="M150">
        <v>0</v>
      </c>
      <c r="N150">
        <v>1</v>
      </c>
      <c r="O150" t="s">
        <v>134</v>
      </c>
    </row>
    <row r="151" spans="1:15" x14ac:dyDescent="0.25">
      <c r="A151" s="1">
        <v>3.225806451612903</v>
      </c>
      <c r="B151" s="1">
        <v>3.225806451612903</v>
      </c>
      <c r="C151">
        <v>31</v>
      </c>
      <c r="D151">
        <v>4</v>
      </c>
      <c r="E151">
        <v>0.79</v>
      </c>
      <c r="F151">
        <v>0.67</v>
      </c>
      <c r="G151">
        <v>2</v>
      </c>
      <c r="H151">
        <v>16</v>
      </c>
      <c r="I151">
        <v>74</v>
      </c>
      <c r="J151">
        <v>1</v>
      </c>
      <c r="K151">
        <v>2</v>
      </c>
      <c r="L151">
        <v>0</v>
      </c>
      <c r="M151">
        <v>1</v>
      </c>
      <c r="N151">
        <v>0</v>
      </c>
      <c r="O151" t="s">
        <v>135</v>
      </c>
    </row>
    <row r="152" spans="1:15" x14ac:dyDescent="0.25">
      <c r="A152" s="1">
        <v>5.2631578947368425</v>
      </c>
      <c r="B152" s="1">
        <v>5.2631578947368425</v>
      </c>
      <c r="C152">
        <v>19</v>
      </c>
      <c r="D152">
        <v>6</v>
      </c>
      <c r="E152">
        <v>2.25</v>
      </c>
      <c r="F152">
        <v>0.95</v>
      </c>
      <c r="G152">
        <v>3.2639999999999998</v>
      </c>
      <c r="H152">
        <v>16</v>
      </c>
      <c r="I152">
        <v>75</v>
      </c>
      <c r="J152">
        <v>1</v>
      </c>
      <c r="K152">
        <v>1</v>
      </c>
      <c r="L152">
        <v>1</v>
      </c>
      <c r="M152">
        <v>0</v>
      </c>
      <c r="N152">
        <v>0</v>
      </c>
      <c r="O152" t="s">
        <v>136</v>
      </c>
    </row>
    <row r="153" spans="1:15" x14ac:dyDescent="0.25">
      <c r="A153" s="1">
        <v>5.5555555555555554</v>
      </c>
      <c r="B153" s="1">
        <v>5.5555555555555554</v>
      </c>
      <c r="C153">
        <v>18</v>
      </c>
      <c r="D153">
        <v>6</v>
      </c>
      <c r="E153">
        <v>2.5</v>
      </c>
      <c r="F153">
        <v>1.05</v>
      </c>
      <c r="G153">
        <v>3.4590000000000001</v>
      </c>
      <c r="H153">
        <v>16</v>
      </c>
      <c r="I153">
        <v>75</v>
      </c>
      <c r="J153">
        <v>1</v>
      </c>
      <c r="K153">
        <v>1</v>
      </c>
      <c r="L153">
        <v>1</v>
      </c>
      <c r="M153">
        <v>0</v>
      </c>
      <c r="N153">
        <v>0</v>
      </c>
      <c r="O153" t="s">
        <v>122</v>
      </c>
    </row>
    <row r="154" spans="1:15" x14ac:dyDescent="0.25">
      <c r="A154" s="1">
        <v>6.666666666666667</v>
      </c>
      <c r="B154" s="1">
        <v>6.666666666666667</v>
      </c>
      <c r="C154">
        <v>15</v>
      </c>
      <c r="D154">
        <v>6</v>
      </c>
      <c r="E154">
        <v>2.5</v>
      </c>
      <c r="F154">
        <v>0.72</v>
      </c>
      <c r="G154">
        <v>3.4319999999999999</v>
      </c>
      <c r="H154">
        <v>21</v>
      </c>
      <c r="I154">
        <v>75</v>
      </c>
      <c r="J154">
        <v>1</v>
      </c>
      <c r="K154">
        <v>1</v>
      </c>
      <c r="L154">
        <v>1</v>
      </c>
      <c r="M154">
        <v>0</v>
      </c>
      <c r="N154">
        <v>0</v>
      </c>
      <c r="O154" t="s">
        <v>137</v>
      </c>
    </row>
    <row r="155" spans="1:15" x14ac:dyDescent="0.25">
      <c r="A155" s="1">
        <v>6.666666666666667</v>
      </c>
      <c r="B155" s="1">
        <v>6.666666666666667</v>
      </c>
      <c r="C155">
        <v>15</v>
      </c>
      <c r="D155">
        <v>6</v>
      </c>
      <c r="E155">
        <v>2.5</v>
      </c>
      <c r="F155">
        <v>0.72</v>
      </c>
      <c r="G155">
        <v>3.1579999999999999</v>
      </c>
      <c r="H155">
        <v>19.5</v>
      </c>
      <c r="I155">
        <v>75</v>
      </c>
      <c r="J155">
        <v>1</v>
      </c>
      <c r="K155">
        <v>1</v>
      </c>
      <c r="L155">
        <v>1</v>
      </c>
      <c r="M155">
        <v>0</v>
      </c>
      <c r="N155">
        <v>0</v>
      </c>
      <c r="O155" t="s">
        <v>32</v>
      </c>
    </row>
    <row r="156" spans="1:15" x14ac:dyDescent="0.25">
      <c r="A156" s="1">
        <v>6.25</v>
      </c>
      <c r="B156" s="1">
        <v>6.25</v>
      </c>
      <c r="C156">
        <v>16</v>
      </c>
      <c r="D156">
        <v>8</v>
      </c>
      <c r="E156">
        <v>4</v>
      </c>
      <c r="F156">
        <v>1.7</v>
      </c>
      <c r="G156">
        <v>4.6680000000000001</v>
      </c>
      <c r="H156">
        <v>11.5</v>
      </c>
      <c r="I156">
        <v>75</v>
      </c>
      <c r="J156">
        <v>1</v>
      </c>
      <c r="K156">
        <v>1</v>
      </c>
      <c r="L156">
        <v>1</v>
      </c>
      <c r="M156">
        <v>0</v>
      </c>
      <c r="N156">
        <v>0</v>
      </c>
      <c r="O156" t="s">
        <v>23</v>
      </c>
    </row>
    <row r="157" spans="1:15" x14ac:dyDescent="0.25">
      <c r="A157" s="1">
        <v>6.666666666666667</v>
      </c>
      <c r="B157" s="1">
        <v>6.666666666666667</v>
      </c>
      <c r="C157">
        <v>15</v>
      </c>
      <c r="D157">
        <v>8</v>
      </c>
      <c r="E157">
        <v>3.5</v>
      </c>
      <c r="F157">
        <v>1.45</v>
      </c>
      <c r="G157">
        <v>4.4400000000000004</v>
      </c>
      <c r="H157">
        <v>14</v>
      </c>
      <c r="I157">
        <v>75</v>
      </c>
      <c r="J157">
        <v>1</v>
      </c>
      <c r="K157">
        <v>1</v>
      </c>
      <c r="L157">
        <v>1</v>
      </c>
      <c r="M157">
        <v>0</v>
      </c>
      <c r="N157">
        <v>0</v>
      </c>
      <c r="O157" t="s">
        <v>138</v>
      </c>
    </row>
    <row r="158" spans="1:15" x14ac:dyDescent="0.25">
      <c r="A158" s="1">
        <v>6.25</v>
      </c>
      <c r="B158" s="1">
        <v>6.25</v>
      </c>
      <c r="C158">
        <v>16</v>
      </c>
      <c r="D158">
        <v>8</v>
      </c>
      <c r="E158">
        <v>3.18</v>
      </c>
      <c r="F158">
        <v>1.5</v>
      </c>
      <c r="G158">
        <v>4.4980000000000002</v>
      </c>
      <c r="H158">
        <v>14.5</v>
      </c>
      <c r="I158">
        <v>75</v>
      </c>
      <c r="J158">
        <v>1</v>
      </c>
      <c r="K158">
        <v>1</v>
      </c>
      <c r="L158">
        <v>1</v>
      </c>
      <c r="M158">
        <v>0</v>
      </c>
      <c r="N158">
        <v>0</v>
      </c>
      <c r="O158" t="s">
        <v>139</v>
      </c>
    </row>
    <row r="159" spans="1:15" x14ac:dyDescent="0.25">
      <c r="A159" s="1">
        <v>7.1428571428571432</v>
      </c>
      <c r="B159" s="1">
        <v>7.1428571428571432</v>
      </c>
      <c r="C159">
        <v>14</v>
      </c>
      <c r="D159">
        <v>8</v>
      </c>
      <c r="E159">
        <v>3.51</v>
      </c>
      <c r="F159">
        <v>1.48</v>
      </c>
      <c r="G159">
        <v>4.657</v>
      </c>
      <c r="H159">
        <v>13.5</v>
      </c>
      <c r="I159">
        <v>75</v>
      </c>
      <c r="J159">
        <v>1</v>
      </c>
      <c r="K159">
        <v>1</v>
      </c>
      <c r="L159">
        <v>1</v>
      </c>
      <c r="M159">
        <v>0</v>
      </c>
      <c r="N159">
        <v>0</v>
      </c>
      <c r="O159" t="s">
        <v>95</v>
      </c>
    </row>
    <row r="160" spans="1:15" x14ac:dyDescent="0.25">
      <c r="A160" s="1">
        <v>5.882352941176471</v>
      </c>
      <c r="B160" s="1">
        <v>5.882352941176471</v>
      </c>
      <c r="C160">
        <v>17</v>
      </c>
      <c r="D160">
        <v>6</v>
      </c>
      <c r="E160">
        <v>2.31</v>
      </c>
      <c r="F160">
        <v>1.1000000000000001</v>
      </c>
      <c r="G160">
        <v>3.907</v>
      </c>
      <c r="H160">
        <v>21</v>
      </c>
      <c r="I160">
        <v>75</v>
      </c>
      <c r="J160">
        <v>1</v>
      </c>
      <c r="K160">
        <v>1</v>
      </c>
      <c r="L160">
        <v>1</v>
      </c>
      <c r="M160">
        <v>0</v>
      </c>
      <c r="N160">
        <v>0</v>
      </c>
      <c r="O160" t="s">
        <v>140</v>
      </c>
    </row>
    <row r="161" spans="1:15" x14ac:dyDescent="0.25">
      <c r="A161" s="1">
        <v>6.25</v>
      </c>
      <c r="B161" s="1">
        <v>6.25</v>
      </c>
      <c r="C161">
        <v>16</v>
      </c>
      <c r="D161">
        <v>6</v>
      </c>
      <c r="E161">
        <v>2.5</v>
      </c>
      <c r="F161">
        <v>1.05</v>
      </c>
      <c r="G161">
        <v>3.8969999999999998</v>
      </c>
      <c r="H161">
        <v>18.5</v>
      </c>
      <c r="I161">
        <v>75</v>
      </c>
      <c r="J161">
        <v>1</v>
      </c>
      <c r="K161">
        <v>1</v>
      </c>
      <c r="L161">
        <v>1</v>
      </c>
      <c r="M161">
        <v>0</v>
      </c>
      <c r="N161">
        <v>0</v>
      </c>
      <c r="O161" t="s">
        <v>141</v>
      </c>
    </row>
    <row r="162" spans="1:15" x14ac:dyDescent="0.25">
      <c r="A162" s="1">
        <v>6.666666666666667</v>
      </c>
      <c r="B162" s="1">
        <v>6.666666666666667</v>
      </c>
      <c r="C162">
        <v>15</v>
      </c>
      <c r="D162">
        <v>6</v>
      </c>
      <c r="E162">
        <v>2.58</v>
      </c>
      <c r="F162">
        <v>1.1000000000000001</v>
      </c>
      <c r="G162">
        <v>3.73</v>
      </c>
      <c r="H162">
        <v>19</v>
      </c>
      <c r="I162">
        <v>75</v>
      </c>
      <c r="J162">
        <v>1</v>
      </c>
      <c r="K162">
        <v>1</v>
      </c>
      <c r="L162">
        <v>1</v>
      </c>
      <c r="M162">
        <v>0</v>
      </c>
      <c r="N162">
        <v>0</v>
      </c>
      <c r="O162" t="s">
        <v>48</v>
      </c>
    </row>
    <row r="163" spans="1:15" x14ac:dyDescent="0.25">
      <c r="A163" s="1">
        <v>5.5555555555555554</v>
      </c>
      <c r="B163" s="1">
        <v>5.5555555555555554</v>
      </c>
      <c r="C163">
        <v>18</v>
      </c>
      <c r="D163">
        <v>6</v>
      </c>
      <c r="E163">
        <v>2.25</v>
      </c>
      <c r="F163">
        <v>0.95</v>
      </c>
      <c r="G163">
        <v>3.7850000000000001</v>
      </c>
      <c r="H163">
        <v>19</v>
      </c>
      <c r="I163">
        <v>75</v>
      </c>
      <c r="J163">
        <v>1</v>
      </c>
      <c r="K163">
        <v>1</v>
      </c>
      <c r="L163">
        <v>1</v>
      </c>
      <c r="M163">
        <v>0</v>
      </c>
      <c r="N163">
        <v>0</v>
      </c>
      <c r="O163" t="s">
        <v>142</v>
      </c>
    </row>
    <row r="164" spans="1:15" x14ac:dyDescent="0.25">
      <c r="A164" s="1">
        <v>4.7619047619047619</v>
      </c>
      <c r="B164" s="1">
        <v>4.7619047619047619</v>
      </c>
      <c r="C164">
        <v>21</v>
      </c>
      <c r="D164">
        <v>6</v>
      </c>
      <c r="E164">
        <v>2.31</v>
      </c>
      <c r="F164">
        <v>1.1000000000000001</v>
      </c>
      <c r="G164">
        <v>3.0390000000000001</v>
      </c>
      <c r="H164">
        <v>15</v>
      </c>
      <c r="I164">
        <v>75</v>
      </c>
      <c r="J164">
        <v>1</v>
      </c>
      <c r="K164">
        <v>1</v>
      </c>
      <c r="L164">
        <v>1</v>
      </c>
      <c r="M164">
        <v>0</v>
      </c>
      <c r="N164">
        <v>0</v>
      </c>
      <c r="O164" t="s">
        <v>143</v>
      </c>
    </row>
    <row r="165" spans="1:15" x14ac:dyDescent="0.25">
      <c r="A165" s="1">
        <v>5</v>
      </c>
      <c r="B165" s="1">
        <v>5</v>
      </c>
      <c r="C165">
        <v>20</v>
      </c>
      <c r="D165">
        <v>8</v>
      </c>
      <c r="E165">
        <v>2.62</v>
      </c>
      <c r="F165">
        <v>1.1000000000000001</v>
      </c>
      <c r="G165">
        <v>3.2210000000000001</v>
      </c>
      <c r="H165">
        <v>13.5</v>
      </c>
      <c r="I165">
        <v>75</v>
      </c>
      <c r="J165">
        <v>1</v>
      </c>
      <c r="K165">
        <v>1</v>
      </c>
      <c r="L165">
        <v>1</v>
      </c>
      <c r="M165">
        <v>0</v>
      </c>
      <c r="N165">
        <v>0</v>
      </c>
      <c r="O165" t="s">
        <v>144</v>
      </c>
    </row>
    <row r="166" spans="1:15" x14ac:dyDescent="0.25">
      <c r="A166" s="1">
        <v>7.6923076923076925</v>
      </c>
      <c r="B166" s="1">
        <v>7.6923076923076925</v>
      </c>
      <c r="C166">
        <v>13</v>
      </c>
      <c r="D166">
        <v>8</v>
      </c>
      <c r="E166">
        <v>3.02</v>
      </c>
      <c r="F166">
        <v>1.29</v>
      </c>
      <c r="G166">
        <v>3.169</v>
      </c>
      <c r="H166">
        <v>12</v>
      </c>
      <c r="I166">
        <v>75</v>
      </c>
      <c r="J166">
        <v>1</v>
      </c>
      <c r="K166">
        <v>1</v>
      </c>
      <c r="L166">
        <v>1</v>
      </c>
      <c r="M166">
        <v>0</v>
      </c>
      <c r="N166">
        <v>0</v>
      </c>
      <c r="O166" t="s">
        <v>145</v>
      </c>
    </row>
    <row r="167" spans="1:15" x14ac:dyDescent="0.25">
      <c r="A167" s="1">
        <v>3.4482758620689653</v>
      </c>
      <c r="B167" s="1">
        <v>3.4482758620689653</v>
      </c>
      <c r="C167">
        <v>29</v>
      </c>
      <c r="D167">
        <v>4</v>
      </c>
      <c r="E167">
        <v>0.97</v>
      </c>
      <c r="F167">
        <v>0.75</v>
      </c>
      <c r="G167">
        <v>2.1709999999999998</v>
      </c>
      <c r="H167">
        <v>16</v>
      </c>
      <c r="I167">
        <v>75</v>
      </c>
      <c r="J167">
        <v>1</v>
      </c>
      <c r="K167">
        <v>3</v>
      </c>
      <c r="L167">
        <v>0</v>
      </c>
      <c r="M167">
        <v>0</v>
      </c>
      <c r="N167">
        <v>1</v>
      </c>
      <c r="O167" t="s">
        <v>146</v>
      </c>
    </row>
    <row r="168" spans="1:15" x14ac:dyDescent="0.25">
      <c r="A168" s="1">
        <v>4.3478260869565215</v>
      </c>
      <c r="B168" s="1">
        <v>4.3478260869565215</v>
      </c>
      <c r="C168">
        <v>23</v>
      </c>
      <c r="D168">
        <v>4</v>
      </c>
      <c r="E168">
        <v>1.4</v>
      </c>
      <c r="F168">
        <v>0.83</v>
      </c>
      <c r="G168">
        <v>2.6389999999999998</v>
      </c>
      <c r="H168">
        <v>17</v>
      </c>
      <c r="I168">
        <v>75</v>
      </c>
      <c r="J168">
        <v>1</v>
      </c>
      <c r="K168">
        <v>1</v>
      </c>
      <c r="L168">
        <v>1</v>
      </c>
      <c r="M168">
        <v>0</v>
      </c>
      <c r="N168">
        <v>0</v>
      </c>
      <c r="O168" t="s">
        <v>109</v>
      </c>
    </row>
    <row r="169" spans="1:15" x14ac:dyDescent="0.25">
      <c r="A169" s="1">
        <v>5</v>
      </c>
      <c r="B169" s="1">
        <v>5</v>
      </c>
      <c r="C169">
        <v>20</v>
      </c>
      <c r="D169">
        <v>6</v>
      </c>
      <c r="E169">
        <v>2.3199999999999998</v>
      </c>
      <c r="F169">
        <v>1</v>
      </c>
      <c r="G169">
        <v>2.9140000000000001</v>
      </c>
      <c r="H169">
        <v>16</v>
      </c>
      <c r="I169">
        <v>75</v>
      </c>
      <c r="J169">
        <v>1</v>
      </c>
      <c r="K169">
        <v>1</v>
      </c>
      <c r="L169">
        <v>1</v>
      </c>
      <c r="M169">
        <v>0</v>
      </c>
      <c r="N169">
        <v>0</v>
      </c>
      <c r="O169" t="s">
        <v>39</v>
      </c>
    </row>
    <row r="170" spans="1:15" x14ac:dyDescent="0.25">
      <c r="A170" s="1">
        <v>4.3478260869565215</v>
      </c>
      <c r="B170" s="1">
        <v>4.3478260869565215</v>
      </c>
      <c r="C170">
        <v>23</v>
      </c>
      <c r="D170">
        <v>4</v>
      </c>
      <c r="E170">
        <v>1.4</v>
      </c>
      <c r="F170">
        <v>0.78</v>
      </c>
      <c r="G170">
        <v>2.5920000000000001</v>
      </c>
      <c r="H170">
        <v>18.5</v>
      </c>
      <c r="I170">
        <v>75</v>
      </c>
      <c r="J170">
        <v>1</v>
      </c>
      <c r="K170">
        <v>1</v>
      </c>
      <c r="L170">
        <v>1</v>
      </c>
      <c r="M170">
        <v>0</v>
      </c>
      <c r="N170">
        <v>0</v>
      </c>
      <c r="O170" t="s">
        <v>147</v>
      </c>
    </row>
    <row r="171" spans="1:15" x14ac:dyDescent="0.25">
      <c r="A171" s="1">
        <v>4.166666666666667</v>
      </c>
      <c r="B171" s="1">
        <v>4.166666666666667</v>
      </c>
      <c r="C171">
        <v>24</v>
      </c>
      <c r="D171">
        <v>4</v>
      </c>
      <c r="E171">
        <v>1.34</v>
      </c>
      <c r="F171">
        <v>0.96</v>
      </c>
      <c r="G171">
        <v>2.702</v>
      </c>
      <c r="H171">
        <v>13.5</v>
      </c>
      <c r="I171">
        <v>75</v>
      </c>
      <c r="J171">
        <v>1</v>
      </c>
      <c r="K171">
        <v>3</v>
      </c>
      <c r="L171">
        <v>0</v>
      </c>
      <c r="M171">
        <v>0</v>
      </c>
      <c r="N171">
        <v>1</v>
      </c>
      <c r="O171" t="s">
        <v>45</v>
      </c>
    </row>
    <row r="172" spans="1:15" x14ac:dyDescent="0.25">
      <c r="A172" s="1">
        <v>4</v>
      </c>
      <c r="B172" s="1">
        <v>4</v>
      </c>
      <c r="C172">
        <v>25</v>
      </c>
      <c r="D172">
        <v>4</v>
      </c>
      <c r="E172">
        <v>0.9</v>
      </c>
      <c r="F172">
        <v>0.71</v>
      </c>
      <c r="G172">
        <v>2.2229999999999999</v>
      </c>
      <c r="H172">
        <v>16.5</v>
      </c>
      <c r="I172">
        <v>75</v>
      </c>
      <c r="J172">
        <v>1</v>
      </c>
      <c r="K172">
        <v>2</v>
      </c>
      <c r="L172">
        <v>0</v>
      </c>
      <c r="M172">
        <v>1</v>
      </c>
      <c r="N172">
        <v>0</v>
      </c>
      <c r="O172" t="s">
        <v>129</v>
      </c>
    </row>
    <row r="173" spans="1:15" x14ac:dyDescent="0.25">
      <c r="A173" s="1">
        <v>4.166666666666667</v>
      </c>
      <c r="B173" s="1">
        <v>4.166666666666667</v>
      </c>
      <c r="C173">
        <v>24</v>
      </c>
      <c r="D173">
        <v>4</v>
      </c>
      <c r="E173">
        <v>1.19</v>
      </c>
      <c r="F173">
        <v>0.97</v>
      </c>
      <c r="G173">
        <v>2.5449999999999999</v>
      </c>
      <c r="H173">
        <v>17</v>
      </c>
      <c r="I173">
        <v>75</v>
      </c>
      <c r="J173">
        <v>1</v>
      </c>
      <c r="K173">
        <v>3</v>
      </c>
      <c r="L173">
        <v>0</v>
      </c>
      <c r="M173">
        <v>0</v>
      </c>
      <c r="N173">
        <v>1</v>
      </c>
      <c r="O173" t="s">
        <v>130</v>
      </c>
    </row>
    <row r="174" spans="1:15" x14ac:dyDescent="0.25">
      <c r="A174" s="1">
        <v>5.5555555555555554</v>
      </c>
      <c r="B174" s="1">
        <v>5.5555555555555554</v>
      </c>
      <c r="C174">
        <v>18</v>
      </c>
      <c r="D174">
        <v>6</v>
      </c>
      <c r="E174">
        <v>1.71</v>
      </c>
      <c r="F174">
        <v>0.97</v>
      </c>
      <c r="G174">
        <v>2.984</v>
      </c>
      <c r="H174">
        <v>14.5</v>
      </c>
      <c r="I174">
        <v>75</v>
      </c>
      <c r="J174">
        <v>1</v>
      </c>
      <c r="K174">
        <v>1</v>
      </c>
      <c r="L174">
        <v>1</v>
      </c>
      <c r="M174">
        <v>0</v>
      </c>
      <c r="N174">
        <v>0</v>
      </c>
      <c r="O174" t="s">
        <v>109</v>
      </c>
    </row>
    <row r="175" spans="1:15" x14ac:dyDescent="0.25">
      <c r="A175" s="1">
        <v>3.4482758620689653</v>
      </c>
      <c r="B175" s="1">
        <v>3.4482758620689653</v>
      </c>
      <c r="C175">
        <v>29</v>
      </c>
      <c r="D175">
        <v>4</v>
      </c>
      <c r="E175">
        <v>0.9</v>
      </c>
      <c r="F175">
        <v>0.7</v>
      </c>
      <c r="G175">
        <v>1.9370000000000001</v>
      </c>
      <c r="H175">
        <v>14</v>
      </c>
      <c r="I175">
        <v>75</v>
      </c>
      <c r="J175">
        <v>1</v>
      </c>
      <c r="K175">
        <v>2</v>
      </c>
      <c r="L175">
        <v>0</v>
      </c>
      <c r="M175">
        <v>1</v>
      </c>
      <c r="N175">
        <v>0</v>
      </c>
      <c r="O175" t="s">
        <v>148</v>
      </c>
    </row>
    <row r="176" spans="1:15" x14ac:dyDescent="0.25">
      <c r="A176" s="1">
        <v>5.2631578947368425</v>
      </c>
      <c r="B176" s="1">
        <v>5.2631578947368425</v>
      </c>
      <c r="C176">
        <v>19</v>
      </c>
      <c r="D176">
        <v>6</v>
      </c>
      <c r="E176">
        <v>2.3199999999999998</v>
      </c>
      <c r="F176">
        <v>0.9</v>
      </c>
      <c r="G176">
        <v>3.2109999999999999</v>
      </c>
      <c r="H176">
        <v>17</v>
      </c>
      <c r="I176">
        <v>75</v>
      </c>
      <c r="J176">
        <v>1</v>
      </c>
      <c r="K176">
        <v>1</v>
      </c>
      <c r="L176">
        <v>1</v>
      </c>
      <c r="M176">
        <v>0</v>
      </c>
      <c r="N176">
        <v>0</v>
      </c>
      <c r="O176" t="s">
        <v>149</v>
      </c>
    </row>
    <row r="177" spans="1:15" x14ac:dyDescent="0.25">
      <c r="A177" s="1">
        <v>4.3478260869565215</v>
      </c>
      <c r="B177" s="1">
        <v>4.3478260869565215</v>
      </c>
      <c r="C177">
        <v>23</v>
      </c>
      <c r="D177">
        <v>4</v>
      </c>
      <c r="E177">
        <v>1.1499999999999999</v>
      </c>
      <c r="F177">
        <v>0.95</v>
      </c>
      <c r="G177">
        <v>2.694</v>
      </c>
      <c r="H177">
        <v>15</v>
      </c>
      <c r="I177">
        <v>75</v>
      </c>
      <c r="J177">
        <v>1</v>
      </c>
      <c r="K177">
        <v>2</v>
      </c>
      <c r="L177">
        <v>0</v>
      </c>
      <c r="M177">
        <v>1</v>
      </c>
      <c r="N177">
        <v>0</v>
      </c>
      <c r="O177" t="s">
        <v>116</v>
      </c>
    </row>
    <row r="178" spans="1:15" x14ac:dyDescent="0.25">
      <c r="A178" s="1">
        <v>4.3478260869565215</v>
      </c>
      <c r="B178" s="1">
        <v>4.3478260869565215</v>
      </c>
      <c r="C178">
        <v>23</v>
      </c>
      <c r="D178">
        <v>4</v>
      </c>
      <c r="E178">
        <v>1.2</v>
      </c>
      <c r="F178">
        <v>0.88</v>
      </c>
      <c r="G178">
        <v>2.9569999999999999</v>
      </c>
      <c r="H178">
        <v>17</v>
      </c>
      <c r="I178">
        <v>75</v>
      </c>
      <c r="J178">
        <v>1</v>
      </c>
      <c r="K178">
        <v>2</v>
      </c>
      <c r="L178">
        <v>0</v>
      </c>
      <c r="M178">
        <v>1</v>
      </c>
      <c r="N178">
        <v>0</v>
      </c>
      <c r="O178" t="s">
        <v>35</v>
      </c>
    </row>
    <row r="179" spans="1:15" x14ac:dyDescent="0.25">
      <c r="A179" s="1">
        <v>4.5454545454545459</v>
      </c>
      <c r="B179" s="1">
        <v>4.5454545454545459</v>
      </c>
      <c r="C179">
        <v>22</v>
      </c>
      <c r="D179">
        <v>4</v>
      </c>
      <c r="E179">
        <v>1.21</v>
      </c>
      <c r="F179">
        <v>0.98</v>
      </c>
      <c r="G179">
        <v>2.9449999999999998</v>
      </c>
      <c r="H179">
        <v>14.5</v>
      </c>
      <c r="I179">
        <v>75</v>
      </c>
      <c r="J179">
        <v>1</v>
      </c>
      <c r="K179">
        <v>2</v>
      </c>
      <c r="L179">
        <v>0</v>
      </c>
      <c r="M179">
        <v>1</v>
      </c>
      <c r="N179">
        <v>0</v>
      </c>
      <c r="O179" t="s">
        <v>150</v>
      </c>
    </row>
    <row r="180" spans="1:15" x14ac:dyDescent="0.25">
      <c r="A180" s="1">
        <v>4</v>
      </c>
      <c r="B180" s="1">
        <v>4</v>
      </c>
      <c r="C180">
        <v>25</v>
      </c>
      <c r="D180">
        <v>4</v>
      </c>
      <c r="E180">
        <v>1.21</v>
      </c>
      <c r="F180">
        <v>1.1499999999999999</v>
      </c>
      <c r="G180">
        <v>2.6709999999999998</v>
      </c>
      <c r="H180">
        <v>13.5</v>
      </c>
      <c r="I180">
        <v>75</v>
      </c>
      <c r="J180">
        <v>1</v>
      </c>
      <c r="K180">
        <v>2</v>
      </c>
      <c r="L180">
        <v>0</v>
      </c>
      <c r="M180">
        <v>1</v>
      </c>
      <c r="N180">
        <v>0</v>
      </c>
      <c r="O180" t="s">
        <v>119</v>
      </c>
    </row>
    <row r="181" spans="1:15" x14ac:dyDescent="0.25">
      <c r="A181" s="1">
        <v>3.0303030303030303</v>
      </c>
      <c r="B181" s="1">
        <v>3.0303030303030303</v>
      </c>
      <c r="C181">
        <v>33</v>
      </c>
      <c r="D181">
        <v>4</v>
      </c>
      <c r="E181">
        <v>0.91</v>
      </c>
      <c r="F181">
        <v>0.53</v>
      </c>
      <c r="G181">
        <v>1.7949999999999999</v>
      </c>
      <c r="H181">
        <v>17.5</v>
      </c>
      <c r="I181">
        <v>75</v>
      </c>
      <c r="J181">
        <v>1</v>
      </c>
      <c r="K181">
        <v>3</v>
      </c>
      <c r="L181">
        <v>0</v>
      </c>
      <c r="M181">
        <v>0</v>
      </c>
      <c r="N181">
        <v>1</v>
      </c>
      <c r="O181" t="s">
        <v>151</v>
      </c>
    </row>
    <row r="182" spans="1:15" x14ac:dyDescent="0.25">
      <c r="A182" s="1">
        <v>3.5714285714285716</v>
      </c>
      <c r="B182" s="1">
        <v>3.5714285714285716</v>
      </c>
      <c r="C182">
        <v>28</v>
      </c>
      <c r="D182">
        <v>4</v>
      </c>
      <c r="E182">
        <v>1.07</v>
      </c>
      <c r="F182">
        <v>0.86</v>
      </c>
      <c r="G182">
        <v>2.464</v>
      </c>
      <c r="H182">
        <v>15.5</v>
      </c>
      <c r="I182">
        <v>76</v>
      </c>
      <c r="J182">
        <v>1</v>
      </c>
      <c r="K182">
        <v>2</v>
      </c>
      <c r="L182">
        <v>0</v>
      </c>
      <c r="M182">
        <v>1</v>
      </c>
      <c r="N182">
        <v>0</v>
      </c>
      <c r="O182" t="s">
        <v>152</v>
      </c>
    </row>
    <row r="183" spans="1:15" x14ac:dyDescent="0.25">
      <c r="A183" s="1">
        <v>4</v>
      </c>
      <c r="B183" s="1">
        <v>4</v>
      </c>
      <c r="C183">
        <v>25</v>
      </c>
      <c r="D183">
        <v>4</v>
      </c>
      <c r="E183">
        <v>1.1599999999999999</v>
      </c>
      <c r="F183">
        <v>0.81</v>
      </c>
      <c r="G183">
        <v>2.2200000000000002</v>
      </c>
      <c r="H183">
        <v>16.899999999999999</v>
      </c>
      <c r="I183">
        <v>76</v>
      </c>
      <c r="J183">
        <v>1</v>
      </c>
      <c r="K183">
        <v>2</v>
      </c>
      <c r="L183">
        <v>0</v>
      </c>
      <c r="M183">
        <v>1</v>
      </c>
      <c r="N183">
        <v>0</v>
      </c>
      <c r="O183" t="s">
        <v>58</v>
      </c>
    </row>
    <row r="184" spans="1:15" x14ac:dyDescent="0.25">
      <c r="A184" s="1">
        <v>4</v>
      </c>
      <c r="B184" s="1">
        <v>4</v>
      </c>
      <c r="C184">
        <v>25</v>
      </c>
      <c r="D184">
        <v>4</v>
      </c>
      <c r="E184">
        <v>1.4</v>
      </c>
      <c r="F184">
        <v>0.92</v>
      </c>
      <c r="G184">
        <v>2.5720000000000001</v>
      </c>
      <c r="H184">
        <v>14.9</v>
      </c>
      <c r="I184">
        <v>76</v>
      </c>
      <c r="J184">
        <v>1</v>
      </c>
      <c r="K184">
        <v>1</v>
      </c>
      <c r="L184">
        <v>1</v>
      </c>
      <c r="M184">
        <v>0</v>
      </c>
      <c r="N184">
        <v>0</v>
      </c>
      <c r="O184" t="s">
        <v>153</v>
      </c>
    </row>
    <row r="185" spans="1:15" x14ac:dyDescent="0.25">
      <c r="A185" s="1">
        <v>3.8461538461538463</v>
      </c>
      <c r="B185" s="1">
        <v>3.8461538461538463</v>
      </c>
      <c r="C185">
        <v>26</v>
      </c>
      <c r="D185">
        <v>4</v>
      </c>
      <c r="E185">
        <v>0.98</v>
      </c>
      <c r="F185">
        <v>0.79</v>
      </c>
      <c r="G185">
        <v>2.2549999999999999</v>
      </c>
      <c r="H185">
        <v>17.7</v>
      </c>
      <c r="I185">
        <v>76</v>
      </c>
      <c r="J185">
        <v>1</v>
      </c>
      <c r="K185">
        <v>1</v>
      </c>
      <c r="L185">
        <v>1</v>
      </c>
      <c r="M185">
        <v>0</v>
      </c>
      <c r="N185">
        <v>0</v>
      </c>
      <c r="O185" t="s">
        <v>131</v>
      </c>
    </row>
    <row r="186" spans="1:15" x14ac:dyDescent="0.25">
      <c r="A186" s="1">
        <v>3.7037037037037037</v>
      </c>
      <c r="B186" s="1">
        <v>3.7037037037037037</v>
      </c>
      <c r="C186">
        <v>27</v>
      </c>
      <c r="D186">
        <v>4</v>
      </c>
      <c r="E186">
        <v>1.01</v>
      </c>
      <c r="F186">
        <v>0.83</v>
      </c>
      <c r="G186">
        <v>2.202</v>
      </c>
      <c r="H186">
        <v>15.3</v>
      </c>
      <c r="I186">
        <v>76</v>
      </c>
      <c r="J186">
        <v>1</v>
      </c>
      <c r="K186">
        <v>2</v>
      </c>
      <c r="L186">
        <v>0</v>
      </c>
      <c r="M186">
        <v>1</v>
      </c>
      <c r="N186">
        <v>0</v>
      </c>
      <c r="O186" t="s">
        <v>154</v>
      </c>
    </row>
    <row r="187" spans="1:15" x14ac:dyDescent="0.25">
      <c r="A187" s="1">
        <v>5.7142857142857144</v>
      </c>
      <c r="B187" s="1">
        <v>5.7142857142857144</v>
      </c>
      <c r="C187">
        <v>17.5</v>
      </c>
      <c r="D187">
        <v>8</v>
      </c>
      <c r="E187">
        <v>3.05</v>
      </c>
      <c r="F187">
        <v>1.4</v>
      </c>
      <c r="G187">
        <v>4.2149999999999999</v>
      </c>
      <c r="H187">
        <v>13</v>
      </c>
      <c r="I187">
        <v>76</v>
      </c>
      <c r="J187">
        <v>1</v>
      </c>
      <c r="K187">
        <v>1</v>
      </c>
      <c r="L187">
        <v>1</v>
      </c>
      <c r="M187">
        <v>0</v>
      </c>
      <c r="N187">
        <v>0</v>
      </c>
      <c r="O187" t="s">
        <v>124</v>
      </c>
    </row>
    <row r="188" spans="1:15" x14ac:dyDescent="0.25">
      <c r="A188" s="1">
        <v>6.25</v>
      </c>
      <c r="B188" s="1">
        <v>6.25</v>
      </c>
      <c r="C188">
        <v>16</v>
      </c>
      <c r="D188">
        <v>8</v>
      </c>
      <c r="E188">
        <v>3.18</v>
      </c>
      <c r="F188">
        <v>1.5</v>
      </c>
      <c r="G188">
        <v>4.1900000000000004</v>
      </c>
      <c r="H188">
        <v>13</v>
      </c>
      <c r="I188">
        <v>76</v>
      </c>
      <c r="J188">
        <v>1</v>
      </c>
      <c r="K188">
        <v>1</v>
      </c>
      <c r="L188">
        <v>1</v>
      </c>
      <c r="M188">
        <v>0</v>
      </c>
      <c r="N188">
        <v>0</v>
      </c>
      <c r="O188" t="s">
        <v>155</v>
      </c>
    </row>
    <row r="189" spans="1:15" x14ac:dyDescent="0.25">
      <c r="A189" s="1">
        <v>6.4516129032258061</v>
      </c>
      <c r="B189" s="1">
        <v>6.4516129032258061</v>
      </c>
      <c r="C189">
        <v>15.5</v>
      </c>
      <c r="D189">
        <v>8</v>
      </c>
      <c r="E189">
        <v>3.04</v>
      </c>
      <c r="F189">
        <v>1.2</v>
      </c>
      <c r="G189">
        <v>3.9620000000000002</v>
      </c>
      <c r="H189">
        <v>13.9</v>
      </c>
      <c r="I189">
        <v>76</v>
      </c>
      <c r="J189">
        <v>1</v>
      </c>
      <c r="K189">
        <v>1</v>
      </c>
      <c r="L189">
        <v>1</v>
      </c>
      <c r="M189">
        <v>0</v>
      </c>
      <c r="N189">
        <v>0</v>
      </c>
      <c r="O189" t="s">
        <v>48</v>
      </c>
    </row>
    <row r="190" spans="1:15" x14ac:dyDescent="0.25">
      <c r="A190" s="1">
        <v>6.8965517241379306</v>
      </c>
      <c r="B190" s="1">
        <v>6.8965517241379306</v>
      </c>
      <c r="C190">
        <v>14.5</v>
      </c>
      <c r="D190">
        <v>8</v>
      </c>
      <c r="E190">
        <v>3.51</v>
      </c>
      <c r="F190">
        <v>1.52</v>
      </c>
      <c r="G190">
        <v>4.2149999999999999</v>
      </c>
      <c r="H190">
        <v>12.8</v>
      </c>
      <c r="I190">
        <v>76</v>
      </c>
      <c r="J190">
        <v>1</v>
      </c>
      <c r="K190">
        <v>1</v>
      </c>
      <c r="L190">
        <v>1</v>
      </c>
      <c r="M190">
        <v>0</v>
      </c>
      <c r="N190">
        <v>0</v>
      </c>
      <c r="O190" t="s">
        <v>91</v>
      </c>
    </row>
    <row r="191" spans="1:15" x14ac:dyDescent="0.25">
      <c r="A191" s="1">
        <v>4.5454545454545459</v>
      </c>
      <c r="B191" s="1">
        <v>4.5454545454545459</v>
      </c>
      <c r="C191">
        <v>22</v>
      </c>
      <c r="D191">
        <v>6</v>
      </c>
      <c r="E191">
        <v>2.25</v>
      </c>
      <c r="F191">
        <v>1</v>
      </c>
      <c r="G191">
        <v>3.2330000000000001</v>
      </c>
      <c r="H191">
        <v>15.4</v>
      </c>
      <c r="I191">
        <v>76</v>
      </c>
      <c r="J191">
        <v>1</v>
      </c>
      <c r="K191">
        <v>1</v>
      </c>
      <c r="L191">
        <v>1</v>
      </c>
      <c r="M191">
        <v>0</v>
      </c>
      <c r="N191">
        <v>0</v>
      </c>
      <c r="O191" t="s">
        <v>100</v>
      </c>
    </row>
    <row r="192" spans="1:15" x14ac:dyDescent="0.25">
      <c r="A192" s="1">
        <v>4.5454545454545459</v>
      </c>
      <c r="B192" s="1">
        <v>4.5454545454545459</v>
      </c>
      <c r="C192">
        <v>22</v>
      </c>
      <c r="D192">
        <v>6</v>
      </c>
      <c r="E192">
        <v>2.5</v>
      </c>
      <c r="F192">
        <v>1.05</v>
      </c>
      <c r="G192">
        <v>3.3530000000000002</v>
      </c>
      <c r="H192">
        <v>14.5</v>
      </c>
      <c r="I192">
        <v>76</v>
      </c>
      <c r="J192">
        <v>1</v>
      </c>
      <c r="K192">
        <v>1</v>
      </c>
      <c r="L192">
        <v>1</v>
      </c>
      <c r="M192">
        <v>0</v>
      </c>
      <c r="N192">
        <v>0</v>
      </c>
      <c r="O192" t="s">
        <v>122</v>
      </c>
    </row>
    <row r="193" spans="1:15" x14ac:dyDescent="0.25">
      <c r="A193" s="1">
        <v>4.166666666666667</v>
      </c>
      <c r="B193" s="1">
        <v>4.166666666666667</v>
      </c>
      <c r="C193">
        <v>24</v>
      </c>
      <c r="D193">
        <v>6</v>
      </c>
      <c r="E193">
        <v>2</v>
      </c>
      <c r="F193">
        <v>0.81</v>
      </c>
      <c r="G193">
        <v>3.012</v>
      </c>
      <c r="H193">
        <v>17.600000000000001</v>
      </c>
      <c r="I193">
        <v>76</v>
      </c>
      <c r="J193">
        <v>1</v>
      </c>
      <c r="K193">
        <v>1</v>
      </c>
      <c r="L193">
        <v>1</v>
      </c>
      <c r="M193">
        <v>0</v>
      </c>
      <c r="N193">
        <v>0</v>
      </c>
      <c r="O193" t="s">
        <v>32</v>
      </c>
    </row>
    <row r="194" spans="1:15" x14ac:dyDescent="0.25">
      <c r="A194" s="1">
        <v>4.4444444444444446</v>
      </c>
      <c r="B194" s="1">
        <v>4.4444444444444446</v>
      </c>
      <c r="C194">
        <v>22.5</v>
      </c>
      <c r="D194">
        <v>6</v>
      </c>
      <c r="E194">
        <v>2.3199999999999998</v>
      </c>
      <c r="F194">
        <v>0.9</v>
      </c>
      <c r="G194">
        <v>3.085</v>
      </c>
      <c r="H194">
        <v>17.600000000000001</v>
      </c>
      <c r="I194">
        <v>76</v>
      </c>
      <c r="J194">
        <v>1</v>
      </c>
      <c r="K194">
        <v>1</v>
      </c>
      <c r="L194">
        <v>1</v>
      </c>
      <c r="M194">
        <v>0</v>
      </c>
      <c r="N194">
        <v>0</v>
      </c>
      <c r="O194" t="s">
        <v>31</v>
      </c>
    </row>
    <row r="195" spans="1:15" x14ac:dyDescent="0.25">
      <c r="A195" s="1">
        <v>3.4482758620689653</v>
      </c>
      <c r="B195" s="1">
        <v>3.4482758620689653</v>
      </c>
      <c r="C195">
        <v>29</v>
      </c>
      <c r="D195">
        <v>4</v>
      </c>
      <c r="E195">
        <v>0.85</v>
      </c>
      <c r="F195">
        <v>0.52</v>
      </c>
      <c r="G195">
        <v>2.0350000000000001</v>
      </c>
      <c r="H195">
        <v>22.2</v>
      </c>
      <c r="I195">
        <v>76</v>
      </c>
      <c r="J195">
        <v>1</v>
      </c>
      <c r="K195">
        <v>1</v>
      </c>
      <c r="L195">
        <v>1</v>
      </c>
      <c r="M195">
        <v>0</v>
      </c>
      <c r="N195">
        <v>0</v>
      </c>
      <c r="O195" t="s">
        <v>156</v>
      </c>
    </row>
    <row r="196" spans="1:15" x14ac:dyDescent="0.25">
      <c r="A196" s="1">
        <v>4.0816326530612246</v>
      </c>
      <c r="B196" s="1">
        <v>4.0816326530612246</v>
      </c>
      <c r="C196">
        <v>24.5</v>
      </c>
      <c r="D196">
        <v>4</v>
      </c>
      <c r="E196">
        <v>0.98</v>
      </c>
      <c r="F196">
        <v>0.6</v>
      </c>
      <c r="G196">
        <v>2.1640000000000001</v>
      </c>
      <c r="H196">
        <v>22.1</v>
      </c>
      <c r="I196">
        <v>76</v>
      </c>
      <c r="J196">
        <v>1</v>
      </c>
      <c r="K196">
        <v>1</v>
      </c>
      <c r="L196">
        <v>1</v>
      </c>
      <c r="M196">
        <v>0</v>
      </c>
      <c r="N196">
        <v>0</v>
      </c>
      <c r="O196" t="s">
        <v>157</v>
      </c>
    </row>
    <row r="197" spans="1:15" x14ac:dyDescent="0.25">
      <c r="A197" s="1">
        <v>3.4482758620689653</v>
      </c>
      <c r="B197" s="1">
        <v>3.4482758620689653</v>
      </c>
      <c r="C197">
        <v>29</v>
      </c>
      <c r="D197">
        <v>4</v>
      </c>
      <c r="E197">
        <v>0.9</v>
      </c>
      <c r="F197">
        <v>0.7</v>
      </c>
      <c r="G197">
        <v>1.9370000000000001</v>
      </c>
      <c r="H197">
        <v>14.2</v>
      </c>
      <c r="I197">
        <v>76</v>
      </c>
      <c r="J197">
        <v>1</v>
      </c>
      <c r="K197">
        <v>2</v>
      </c>
      <c r="L197">
        <v>0</v>
      </c>
      <c r="M197">
        <v>1</v>
      </c>
      <c r="N197">
        <v>0</v>
      </c>
      <c r="O197" t="s">
        <v>158</v>
      </c>
    </row>
    <row r="198" spans="1:15" x14ac:dyDescent="0.25">
      <c r="A198" s="1">
        <v>3.0303030303030303</v>
      </c>
      <c r="B198" s="1">
        <v>3.0303030303030303</v>
      </c>
      <c r="C198">
        <v>33</v>
      </c>
      <c r="D198">
        <v>4</v>
      </c>
      <c r="E198">
        <v>0.91</v>
      </c>
      <c r="F198">
        <v>0.53</v>
      </c>
      <c r="G198">
        <v>1.7949999999999999</v>
      </c>
      <c r="H198">
        <v>17.399999999999999</v>
      </c>
      <c r="I198">
        <v>76</v>
      </c>
      <c r="J198">
        <v>1</v>
      </c>
      <c r="K198">
        <v>3</v>
      </c>
      <c r="L198">
        <v>0</v>
      </c>
      <c r="M198">
        <v>0</v>
      </c>
      <c r="N198">
        <v>1</v>
      </c>
      <c r="O198" t="s">
        <v>133</v>
      </c>
    </row>
    <row r="199" spans="1:15" x14ac:dyDescent="0.25">
      <c r="A199" s="1">
        <v>5</v>
      </c>
      <c r="B199" s="1">
        <v>5</v>
      </c>
      <c r="C199">
        <v>20</v>
      </c>
      <c r="D199">
        <v>6</v>
      </c>
      <c r="E199">
        <v>2.25</v>
      </c>
      <c r="F199">
        <v>1</v>
      </c>
      <c r="G199">
        <v>3.6509999999999998</v>
      </c>
      <c r="H199">
        <v>17.7</v>
      </c>
      <c r="I199">
        <v>76</v>
      </c>
      <c r="J199">
        <v>1</v>
      </c>
      <c r="K199">
        <v>1</v>
      </c>
      <c r="L199">
        <v>1</v>
      </c>
      <c r="M199">
        <v>0</v>
      </c>
      <c r="N199">
        <v>0</v>
      </c>
      <c r="O199" t="s">
        <v>159</v>
      </c>
    </row>
    <row r="200" spans="1:15" x14ac:dyDescent="0.25">
      <c r="A200" s="1">
        <v>5.5555555555555554</v>
      </c>
      <c r="B200" s="1">
        <v>5.5555555555555554</v>
      </c>
      <c r="C200">
        <v>18</v>
      </c>
      <c r="D200">
        <v>6</v>
      </c>
      <c r="E200">
        <v>2.5</v>
      </c>
      <c r="F200">
        <v>0.78</v>
      </c>
      <c r="G200">
        <v>3.5739999999999998</v>
      </c>
      <c r="H200">
        <v>21</v>
      </c>
      <c r="I200">
        <v>76</v>
      </c>
      <c r="J200">
        <v>1</v>
      </c>
      <c r="K200">
        <v>1</v>
      </c>
      <c r="L200">
        <v>1</v>
      </c>
      <c r="M200">
        <v>0</v>
      </c>
      <c r="N200">
        <v>0</v>
      </c>
      <c r="O200" t="s">
        <v>160</v>
      </c>
    </row>
    <row r="201" spans="1:15" x14ac:dyDescent="0.25">
      <c r="A201" s="1">
        <v>5.4054054054054053</v>
      </c>
      <c r="B201" s="1">
        <v>5.4054054054054053</v>
      </c>
      <c r="C201">
        <v>18.5</v>
      </c>
      <c r="D201">
        <v>6</v>
      </c>
      <c r="E201">
        <v>2.5</v>
      </c>
      <c r="F201">
        <v>1.1000000000000001</v>
      </c>
      <c r="G201">
        <v>3.645</v>
      </c>
      <c r="H201">
        <v>16.2</v>
      </c>
      <c r="I201">
        <v>76</v>
      </c>
      <c r="J201">
        <v>1</v>
      </c>
      <c r="K201">
        <v>1</v>
      </c>
      <c r="L201">
        <v>1</v>
      </c>
      <c r="M201">
        <v>0</v>
      </c>
      <c r="N201">
        <v>0</v>
      </c>
      <c r="O201" t="s">
        <v>161</v>
      </c>
    </row>
    <row r="202" spans="1:15" x14ac:dyDescent="0.25">
      <c r="A202" s="1">
        <v>5.7142857142857144</v>
      </c>
      <c r="B202" s="1">
        <v>5.7142857142857144</v>
      </c>
      <c r="C202">
        <v>17.5</v>
      </c>
      <c r="D202">
        <v>6</v>
      </c>
      <c r="E202">
        <v>2.58</v>
      </c>
      <c r="F202">
        <v>0.95</v>
      </c>
      <c r="G202">
        <v>3.1930000000000001</v>
      </c>
      <c r="H202">
        <v>17.8</v>
      </c>
      <c r="I202">
        <v>76</v>
      </c>
      <c r="J202">
        <v>1</v>
      </c>
      <c r="K202">
        <v>1</v>
      </c>
      <c r="L202">
        <v>1</v>
      </c>
      <c r="M202">
        <v>0</v>
      </c>
      <c r="N202">
        <v>0</v>
      </c>
      <c r="O202" t="s">
        <v>162</v>
      </c>
    </row>
    <row r="203" spans="1:15" x14ac:dyDescent="0.25">
      <c r="A203" s="1">
        <v>3.3898305084745761</v>
      </c>
      <c r="B203" s="1">
        <v>3.3898305084745761</v>
      </c>
      <c r="C203">
        <v>29.5</v>
      </c>
      <c r="D203">
        <v>4</v>
      </c>
      <c r="E203">
        <v>0.97</v>
      </c>
      <c r="F203">
        <v>0.71</v>
      </c>
      <c r="G203">
        <v>1.825</v>
      </c>
      <c r="H203">
        <v>12.2</v>
      </c>
      <c r="I203">
        <v>76</v>
      </c>
      <c r="J203">
        <v>1</v>
      </c>
      <c r="K203">
        <v>2</v>
      </c>
      <c r="L203">
        <v>0</v>
      </c>
      <c r="M203">
        <v>1</v>
      </c>
      <c r="N203">
        <v>0</v>
      </c>
      <c r="O203" t="s">
        <v>148</v>
      </c>
    </row>
    <row r="204" spans="1:15" x14ac:dyDescent="0.25">
      <c r="A204" s="1">
        <v>3.125</v>
      </c>
      <c r="B204" s="1">
        <v>3.125</v>
      </c>
      <c r="C204">
        <v>32</v>
      </c>
      <c r="D204">
        <v>4</v>
      </c>
      <c r="E204">
        <v>0.85</v>
      </c>
      <c r="F204">
        <v>0.7</v>
      </c>
      <c r="G204">
        <v>1.99</v>
      </c>
      <c r="H204">
        <v>17</v>
      </c>
      <c r="I204">
        <v>76</v>
      </c>
      <c r="J204">
        <v>1</v>
      </c>
      <c r="K204">
        <v>3</v>
      </c>
      <c r="L204">
        <v>0</v>
      </c>
      <c r="M204">
        <v>0</v>
      </c>
      <c r="N204">
        <v>1</v>
      </c>
      <c r="O204" t="s">
        <v>163</v>
      </c>
    </row>
    <row r="205" spans="1:15" x14ac:dyDescent="0.25">
      <c r="A205" s="1">
        <v>3.5714285714285716</v>
      </c>
      <c r="B205" s="1">
        <v>3.5714285714285716</v>
      </c>
      <c r="C205">
        <v>28</v>
      </c>
      <c r="D205">
        <v>4</v>
      </c>
      <c r="E205">
        <v>0.97</v>
      </c>
      <c r="F205">
        <v>0.75</v>
      </c>
      <c r="G205">
        <v>2.1549999999999998</v>
      </c>
      <c r="H205">
        <v>16.399999999999999</v>
      </c>
      <c r="I205">
        <v>76</v>
      </c>
      <c r="J205">
        <v>1</v>
      </c>
      <c r="K205">
        <v>3</v>
      </c>
      <c r="L205">
        <v>0</v>
      </c>
      <c r="M205">
        <v>0</v>
      </c>
      <c r="N205">
        <v>1</v>
      </c>
      <c r="O205" t="s">
        <v>146</v>
      </c>
    </row>
    <row r="206" spans="1:15" x14ac:dyDescent="0.25">
      <c r="A206" s="1">
        <v>3.7735849056603774</v>
      </c>
      <c r="B206" s="1">
        <v>3.7735849056603774</v>
      </c>
      <c r="C206">
        <v>26.5</v>
      </c>
      <c r="D206">
        <v>4</v>
      </c>
      <c r="E206">
        <v>1.4</v>
      </c>
      <c r="F206">
        <v>0.72</v>
      </c>
      <c r="G206">
        <v>2.5649999999999999</v>
      </c>
      <c r="H206">
        <v>13.6</v>
      </c>
      <c r="I206">
        <v>76</v>
      </c>
      <c r="J206">
        <v>1</v>
      </c>
      <c r="K206">
        <v>1</v>
      </c>
      <c r="L206">
        <v>1</v>
      </c>
      <c r="M206">
        <v>0</v>
      </c>
      <c r="N206">
        <v>0</v>
      </c>
      <c r="O206" t="s">
        <v>109</v>
      </c>
    </row>
    <row r="207" spans="1:15" x14ac:dyDescent="0.25">
      <c r="A207" s="1">
        <v>5</v>
      </c>
      <c r="B207" s="1">
        <v>5</v>
      </c>
      <c r="C207">
        <v>20</v>
      </c>
      <c r="D207">
        <v>4</v>
      </c>
      <c r="E207">
        <v>1.3</v>
      </c>
      <c r="F207">
        <v>1.02</v>
      </c>
      <c r="G207">
        <v>3.15</v>
      </c>
      <c r="H207">
        <v>15.7</v>
      </c>
      <c r="I207">
        <v>76</v>
      </c>
      <c r="J207">
        <v>1</v>
      </c>
      <c r="K207">
        <v>2</v>
      </c>
      <c r="L207">
        <v>0</v>
      </c>
      <c r="M207">
        <v>1</v>
      </c>
      <c r="N207">
        <v>0</v>
      </c>
      <c r="O207" t="s">
        <v>164</v>
      </c>
    </row>
    <row r="208" spans="1:15" x14ac:dyDescent="0.25">
      <c r="A208" s="1">
        <v>7.6923076923076925</v>
      </c>
      <c r="B208" s="1">
        <v>7.6923076923076925</v>
      </c>
      <c r="C208">
        <v>13</v>
      </c>
      <c r="D208">
        <v>8</v>
      </c>
      <c r="E208">
        <v>3.18</v>
      </c>
      <c r="F208">
        <v>1.5</v>
      </c>
      <c r="G208">
        <v>3.94</v>
      </c>
      <c r="H208">
        <v>13.2</v>
      </c>
      <c r="I208">
        <v>76</v>
      </c>
      <c r="J208">
        <v>1</v>
      </c>
      <c r="K208">
        <v>1</v>
      </c>
      <c r="L208">
        <v>1</v>
      </c>
      <c r="M208">
        <v>0</v>
      </c>
      <c r="N208">
        <v>0</v>
      </c>
      <c r="O208" t="s">
        <v>165</v>
      </c>
    </row>
    <row r="209" spans="1:15" x14ac:dyDescent="0.25">
      <c r="A209" s="1">
        <v>5.2631578947368425</v>
      </c>
      <c r="B209" s="1">
        <v>5.2631578947368425</v>
      </c>
      <c r="C209">
        <v>19</v>
      </c>
      <c r="D209">
        <v>4</v>
      </c>
      <c r="E209">
        <v>1.2</v>
      </c>
      <c r="F209">
        <v>0.88</v>
      </c>
      <c r="G209">
        <v>3.27</v>
      </c>
      <c r="H209">
        <v>21.9</v>
      </c>
      <c r="I209">
        <v>76</v>
      </c>
      <c r="J209">
        <v>1</v>
      </c>
      <c r="K209">
        <v>2</v>
      </c>
      <c r="L209">
        <v>0</v>
      </c>
      <c r="M209">
        <v>1</v>
      </c>
      <c r="N209">
        <v>0</v>
      </c>
      <c r="O209" t="s">
        <v>35</v>
      </c>
    </row>
    <row r="210" spans="1:15" x14ac:dyDescent="0.25">
      <c r="A210" s="1">
        <v>5.2631578947368425</v>
      </c>
      <c r="B210" s="1">
        <v>5.2631578947368425</v>
      </c>
      <c r="C210">
        <v>19</v>
      </c>
      <c r="D210">
        <v>6</v>
      </c>
      <c r="E210">
        <v>1.56</v>
      </c>
      <c r="F210">
        <v>1.08</v>
      </c>
      <c r="G210">
        <v>2.93</v>
      </c>
      <c r="H210">
        <v>15.5</v>
      </c>
      <c r="I210">
        <v>76</v>
      </c>
      <c r="J210">
        <v>1</v>
      </c>
      <c r="K210">
        <v>3</v>
      </c>
      <c r="L210">
        <v>0</v>
      </c>
      <c r="M210">
        <v>0</v>
      </c>
      <c r="N210">
        <v>1</v>
      </c>
      <c r="O210" t="s">
        <v>120</v>
      </c>
    </row>
    <row r="211" spans="1:15" x14ac:dyDescent="0.25">
      <c r="A211" s="1">
        <v>6.0606060606060606</v>
      </c>
      <c r="B211" s="1">
        <v>6.0606060606060606</v>
      </c>
      <c r="C211">
        <v>16.5</v>
      </c>
      <c r="D211">
        <v>6</v>
      </c>
      <c r="E211">
        <v>1.68</v>
      </c>
      <c r="F211">
        <v>1.2</v>
      </c>
      <c r="G211">
        <v>3.82</v>
      </c>
      <c r="H211">
        <v>16.7</v>
      </c>
      <c r="I211">
        <v>76</v>
      </c>
      <c r="J211">
        <v>1</v>
      </c>
      <c r="K211">
        <v>2</v>
      </c>
      <c r="L211">
        <v>0</v>
      </c>
      <c r="M211">
        <v>1</v>
      </c>
      <c r="N211">
        <v>0</v>
      </c>
      <c r="O211" t="s">
        <v>166</v>
      </c>
    </row>
    <row r="212" spans="1:15" x14ac:dyDescent="0.25">
      <c r="A212" s="1">
        <v>6.0606060606060606</v>
      </c>
      <c r="B212" s="1">
        <v>6.0606060606060606</v>
      </c>
      <c r="C212">
        <v>16.5</v>
      </c>
      <c r="D212">
        <v>8</v>
      </c>
      <c r="E212">
        <v>3.5</v>
      </c>
      <c r="F212">
        <v>1.8</v>
      </c>
      <c r="G212">
        <v>4.38</v>
      </c>
      <c r="H212">
        <v>12.1</v>
      </c>
      <c r="I212">
        <v>76</v>
      </c>
      <c r="J212">
        <v>1</v>
      </c>
      <c r="K212">
        <v>1</v>
      </c>
      <c r="L212">
        <v>1</v>
      </c>
      <c r="M212">
        <v>0</v>
      </c>
      <c r="N212">
        <v>0</v>
      </c>
      <c r="O212" t="s">
        <v>167</v>
      </c>
    </row>
    <row r="213" spans="1:15" x14ac:dyDescent="0.25">
      <c r="A213" s="1">
        <v>7.6923076923076925</v>
      </c>
      <c r="B213" s="1">
        <v>7.6923076923076925</v>
      </c>
      <c r="C213">
        <v>13</v>
      </c>
      <c r="D213">
        <v>8</v>
      </c>
      <c r="E213">
        <v>3.5</v>
      </c>
      <c r="F213">
        <v>1.45</v>
      </c>
      <c r="G213">
        <v>4.0549999999999997</v>
      </c>
      <c r="H213">
        <v>12</v>
      </c>
      <c r="I213">
        <v>76</v>
      </c>
      <c r="J213">
        <v>1</v>
      </c>
      <c r="K213">
        <v>1</v>
      </c>
      <c r="L213">
        <v>1</v>
      </c>
      <c r="M213">
        <v>0</v>
      </c>
      <c r="N213">
        <v>0</v>
      </c>
      <c r="O213" t="s">
        <v>168</v>
      </c>
    </row>
    <row r="214" spans="1:15" x14ac:dyDescent="0.25">
      <c r="A214" s="1">
        <v>7.6923076923076925</v>
      </c>
      <c r="B214" s="1">
        <v>7.6923076923076925</v>
      </c>
      <c r="C214">
        <v>13</v>
      </c>
      <c r="D214">
        <v>8</v>
      </c>
      <c r="E214">
        <v>3.02</v>
      </c>
      <c r="F214">
        <v>1.3</v>
      </c>
      <c r="G214">
        <v>3.87</v>
      </c>
      <c r="H214">
        <v>15</v>
      </c>
      <c r="I214">
        <v>76</v>
      </c>
      <c r="J214">
        <v>1</v>
      </c>
      <c r="K214">
        <v>1</v>
      </c>
      <c r="L214">
        <v>1</v>
      </c>
      <c r="M214">
        <v>0</v>
      </c>
      <c r="N214">
        <v>0</v>
      </c>
      <c r="O214" t="s">
        <v>169</v>
      </c>
    </row>
    <row r="215" spans="1:15" x14ac:dyDescent="0.25">
      <c r="A215" s="1">
        <v>7.6923076923076925</v>
      </c>
      <c r="B215" s="1">
        <v>7.6923076923076925</v>
      </c>
      <c r="C215">
        <v>13</v>
      </c>
      <c r="D215">
        <v>8</v>
      </c>
      <c r="E215">
        <v>3.18</v>
      </c>
      <c r="F215">
        <v>1.5</v>
      </c>
      <c r="G215">
        <v>3.7549999999999999</v>
      </c>
      <c r="H215">
        <v>14</v>
      </c>
      <c r="I215">
        <v>76</v>
      </c>
      <c r="J215">
        <v>1</v>
      </c>
      <c r="K215">
        <v>1</v>
      </c>
      <c r="L215">
        <v>1</v>
      </c>
      <c r="M215">
        <v>0</v>
      </c>
      <c r="N215">
        <v>0</v>
      </c>
      <c r="O215" t="s">
        <v>170</v>
      </c>
    </row>
    <row r="216" spans="1:15" x14ac:dyDescent="0.25">
      <c r="A216" s="1">
        <v>3.1746031746031744</v>
      </c>
      <c r="B216" s="1">
        <v>3.1746031746031744</v>
      </c>
      <c r="C216">
        <v>31.5</v>
      </c>
      <c r="D216">
        <v>4</v>
      </c>
      <c r="E216">
        <v>0.98</v>
      </c>
      <c r="F216">
        <v>0.68</v>
      </c>
      <c r="G216">
        <v>2.0449999999999999</v>
      </c>
      <c r="H216">
        <v>18.5</v>
      </c>
      <c r="I216">
        <v>77</v>
      </c>
      <c r="J216">
        <v>1</v>
      </c>
      <c r="K216">
        <v>3</v>
      </c>
      <c r="L216">
        <v>0</v>
      </c>
      <c r="M216">
        <v>0</v>
      </c>
      <c r="N216">
        <v>1</v>
      </c>
      <c r="O216" t="s">
        <v>171</v>
      </c>
    </row>
    <row r="217" spans="1:15" x14ac:dyDescent="0.25">
      <c r="A217" s="1">
        <v>3.3333333333333335</v>
      </c>
      <c r="B217" s="1">
        <v>3.3333333333333335</v>
      </c>
      <c r="C217">
        <v>30</v>
      </c>
      <c r="D217">
        <v>4</v>
      </c>
      <c r="E217">
        <v>1.1100000000000001</v>
      </c>
      <c r="F217">
        <v>0.8</v>
      </c>
      <c r="G217">
        <v>2.1549999999999998</v>
      </c>
      <c r="H217">
        <v>14.8</v>
      </c>
      <c r="I217">
        <v>77</v>
      </c>
      <c r="J217">
        <v>1</v>
      </c>
      <c r="K217">
        <v>1</v>
      </c>
      <c r="L217">
        <v>1</v>
      </c>
      <c r="M217">
        <v>0</v>
      </c>
      <c r="N217">
        <v>0</v>
      </c>
      <c r="O217" t="s">
        <v>172</v>
      </c>
    </row>
    <row r="218" spans="1:15" x14ac:dyDescent="0.25">
      <c r="A218" s="1">
        <v>2.7777777777777777</v>
      </c>
      <c r="B218" s="1">
        <v>2.7777777777777777</v>
      </c>
      <c r="C218">
        <v>36</v>
      </c>
      <c r="D218">
        <v>4</v>
      </c>
      <c r="E218">
        <v>0.79</v>
      </c>
      <c r="F218">
        <v>0.57999999999999996</v>
      </c>
      <c r="G218">
        <v>1.825</v>
      </c>
      <c r="H218">
        <v>18.600000000000001</v>
      </c>
      <c r="I218">
        <v>77</v>
      </c>
      <c r="J218">
        <v>1</v>
      </c>
      <c r="K218">
        <v>2</v>
      </c>
      <c r="L218">
        <v>0</v>
      </c>
      <c r="M218">
        <v>1</v>
      </c>
      <c r="N218">
        <v>0</v>
      </c>
      <c r="O218" t="s">
        <v>173</v>
      </c>
    </row>
    <row r="219" spans="1:15" x14ac:dyDescent="0.25">
      <c r="A219" s="1">
        <v>3.9215686274509802</v>
      </c>
      <c r="B219" s="1">
        <v>3.9215686274509802</v>
      </c>
      <c r="C219">
        <v>25.5</v>
      </c>
      <c r="D219">
        <v>4</v>
      </c>
      <c r="E219">
        <v>1.22</v>
      </c>
      <c r="F219">
        <v>0.96</v>
      </c>
      <c r="G219">
        <v>2.2999999999999998</v>
      </c>
      <c r="H219">
        <v>15.5</v>
      </c>
      <c r="I219">
        <v>77</v>
      </c>
      <c r="J219">
        <v>1</v>
      </c>
      <c r="K219">
        <v>1</v>
      </c>
      <c r="L219">
        <v>1</v>
      </c>
      <c r="M219">
        <v>0</v>
      </c>
      <c r="N219">
        <v>0</v>
      </c>
      <c r="O219" t="s">
        <v>174</v>
      </c>
    </row>
    <row r="220" spans="1:15" x14ac:dyDescent="0.25">
      <c r="A220" s="1">
        <v>2.9850746268656718</v>
      </c>
      <c r="B220" s="1">
        <v>2.9850746268656718</v>
      </c>
      <c r="C220">
        <v>33.5</v>
      </c>
      <c r="D220">
        <v>4</v>
      </c>
      <c r="E220">
        <v>0.85</v>
      </c>
      <c r="F220">
        <v>0.7</v>
      </c>
      <c r="G220">
        <v>1.9450000000000001</v>
      </c>
      <c r="H220">
        <v>16.8</v>
      </c>
      <c r="I220">
        <v>77</v>
      </c>
      <c r="J220">
        <v>1</v>
      </c>
      <c r="K220">
        <v>3</v>
      </c>
      <c r="L220">
        <v>0</v>
      </c>
      <c r="M220">
        <v>0</v>
      </c>
      <c r="N220">
        <v>1</v>
      </c>
      <c r="O220" t="s">
        <v>175</v>
      </c>
    </row>
    <row r="221" spans="1:15" x14ac:dyDescent="0.25">
      <c r="A221" s="1">
        <v>5.7142857142857144</v>
      </c>
      <c r="B221" s="1">
        <v>5.7142857142857144</v>
      </c>
      <c r="C221">
        <v>17.5</v>
      </c>
      <c r="D221">
        <v>8</v>
      </c>
      <c r="E221">
        <v>3.05</v>
      </c>
      <c r="F221">
        <v>1.45</v>
      </c>
      <c r="G221">
        <v>3.88</v>
      </c>
      <c r="H221">
        <v>12.5</v>
      </c>
      <c r="I221">
        <v>77</v>
      </c>
      <c r="J221">
        <v>1</v>
      </c>
      <c r="K221">
        <v>1</v>
      </c>
      <c r="L221">
        <v>1</v>
      </c>
      <c r="M221">
        <v>0</v>
      </c>
      <c r="N221">
        <v>0</v>
      </c>
      <c r="O221" t="s">
        <v>94</v>
      </c>
    </row>
    <row r="222" spans="1:15" x14ac:dyDescent="0.25">
      <c r="A222" s="1">
        <v>5.882352941176471</v>
      </c>
      <c r="B222" s="1">
        <v>5.882352941176471</v>
      </c>
      <c r="C222">
        <v>17</v>
      </c>
      <c r="D222">
        <v>8</v>
      </c>
      <c r="E222">
        <v>2.6</v>
      </c>
      <c r="F222">
        <v>1.1000000000000001</v>
      </c>
      <c r="G222">
        <v>4.0599999999999996</v>
      </c>
      <c r="H222">
        <v>19</v>
      </c>
      <c r="I222">
        <v>77</v>
      </c>
      <c r="J222">
        <v>1</v>
      </c>
      <c r="K222">
        <v>1</v>
      </c>
      <c r="L222">
        <v>1</v>
      </c>
      <c r="M222">
        <v>0</v>
      </c>
      <c r="N222">
        <v>0</v>
      </c>
      <c r="O222" t="s">
        <v>176</v>
      </c>
    </row>
    <row r="223" spans="1:15" x14ac:dyDescent="0.25">
      <c r="A223" s="1">
        <v>6.4516129032258061</v>
      </c>
      <c r="B223" s="1">
        <v>6.4516129032258061</v>
      </c>
      <c r="C223">
        <v>15.5</v>
      </c>
      <c r="D223">
        <v>8</v>
      </c>
      <c r="E223">
        <v>3.18</v>
      </c>
      <c r="F223">
        <v>1.45</v>
      </c>
      <c r="G223">
        <v>4.1399999999999997</v>
      </c>
      <c r="H223">
        <v>13.7</v>
      </c>
      <c r="I223">
        <v>77</v>
      </c>
      <c r="J223">
        <v>1</v>
      </c>
      <c r="K223">
        <v>1</v>
      </c>
      <c r="L223">
        <v>1</v>
      </c>
      <c r="M223">
        <v>0</v>
      </c>
      <c r="N223">
        <v>0</v>
      </c>
      <c r="O223" t="s">
        <v>177</v>
      </c>
    </row>
    <row r="224" spans="1:15" x14ac:dyDescent="0.25">
      <c r="A224" s="1">
        <v>6.666666666666667</v>
      </c>
      <c r="B224" s="1">
        <v>6.666666666666667</v>
      </c>
      <c r="C224">
        <v>15</v>
      </c>
      <c r="D224">
        <v>8</v>
      </c>
      <c r="E224">
        <v>3.02</v>
      </c>
      <c r="F224">
        <v>1.3</v>
      </c>
      <c r="G224">
        <v>4.2949999999999999</v>
      </c>
      <c r="H224">
        <v>14.9</v>
      </c>
      <c r="I224">
        <v>77</v>
      </c>
      <c r="J224">
        <v>1</v>
      </c>
      <c r="K224">
        <v>1</v>
      </c>
      <c r="L224">
        <v>1</v>
      </c>
      <c r="M224">
        <v>0</v>
      </c>
      <c r="N224">
        <v>0</v>
      </c>
      <c r="O224" t="s">
        <v>178</v>
      </c>
    </row>
    <row r="225" spans="1:15" x14ac:dyDescent="0.25">
      <c r="A225" s="1">
        <v>5.7142857142857144</v>
      </c>
      <c r="B225" s="1">
        <v>5.7142857142857144</v>
      </c>
      <c r="C225">
        <v>17.5</v>
      </c>
      <c r="D225">
        <v>6</v>
      </c>
      <c r="E225">
        <v>2.5</v>
      </c>
      <c r="F225">
        <v>1.1000000000000001</v>
      </c>
      <c r="G225">
        <v>3.52</v>
      </c>
      <c r="H225">
        <v>16.399999999999999</v>
      </c>
      <c r="I225">
        <v>77</v>
      </c>
      <c r="J225">
        <v>1</v>
      </c>
      <c r="K225">
        <v>1</v>
      </c>
      <c r="L225">
        <v>1</v>
      </c>
      <c r="M225">
        <v>0</v>
      </c>
      <c r="N225">
        <v>0</v>
      </c>
      <c r="O225" t="s">
        <v>179</v>
      </c>
    </row>
    <row r="226" spans="1:15" x14ac:dyDescent="0.25">
      <c r="A226" s="1">
        <v>4.8780487804878048</v>
      </c>
      <c r="B226" s="1">
        <v>4.8780487804878048</v>
      </c>
      <c r="C226">
        <v>20.5</v>
      </c>
      <c r="D226">
        <v>6</v>
      </c>
      <c r="E226">
        <v>2.31</v>
      </c>
      <c r="F226">
        <v>1.05</v>
      </c>
      <c r="G226">
        <v>3.4249999999999998</v>
      </c>
      <c r="H226">
        <v>16.899999999999999</v>
      </c>
      <c r="I226">
        <v>77</v>
      </c>
      <c r="J226">
        <v>1</v>
      </c>
      <c r="K226">
        <v>1</v>
      </c>
      <c r="L226">
        <v>1</v>
      </c>
      <c r="M226">
        <v>0</v>
      </c>
      <c r="N226">
        <v>0</v>
      </c>
      <c r="O226" t="s">
        <v>180</v>
      </c>
    </row>
    <row r="227" spans="1:15" x14ac:dyDescent="0.25">
      <c r="A227" s="1">
        <v>5.2631578947368425</v>
      </c>
      <c r="B227" s="1">
        <v>5.2631578947368425</v>
      </c>
      <c r="C227">
        <v>19</v>
      </c>
      <c r="D227">
        <v>6</v>
      </c>
      <c r="E227">
        <v>2.25</v>
      </c>
      <c r="F227">
        <v>1</v>
      </c>
      <c r="G227">
        <v>3.63</v>
      </c>
      <c r="H227">
        <v>17.7</v>
      </c>
      <c r="I227">
        <v>77</v>
      </c>
      <c r="J227">
        <v>1</v>
      </c>
      <c r="K227">
        <v>1</v>
      </c>
      <c r="L227">
        <v>1</v>
      </c>
      <c r="M227">
        <v>0</v>
      </c>
      <c r="N227">
        <v>0</v>
      </c>
      <c r="O227" t="s">
        <v>181</v>
      </c>
    </row>
    <row r="228" spans="1:15" x14ac:dyDescent="0.25">
      <c r="A228" s="1">
        <v>5.4054054054054053</v>
      </c>
      <c r="B228" s="1">
        <v>5.4054054054054053</v>
      </c>
      <c r="C228">
        <v>18.5</v>
      </c>
      <c r="D228">
        <v>6</v>
      </c>
      <c r="E228">
        <v>2.5</v>
      </c>
      <c r="F228">
        <v>0.98</v>
      </c>
      <c r="G228">
        <v>3.5249999999999999</v>
      </c>
      <c r="H228">
        <v>19</v>
      </c>
      <c r="I228">
        <v>77</v>
      </c>
      <c r="J228">
        <v>1</v>
      </c>
      <c r="K228">
        <v>1</v>
      </c>
      <c r="L228">
        <v>1</v>
      </c>
      <c r="M228">
        <v>0</v>
      </c>
      <c r="N228">
        <v>0</v>
      </c>
      <c r="O228" t="s">
        <v>182</v>
      </c>
    </row>
    <row r="229" spans="1:15" x14ac:dyDescent="0.25">
      <c r="A229" s="1">
        <v>6.25</v>
      </c>
      <c r="B229" s="1">
        <v>6.25</v>
      </c>
      <c r="C229">
        <v>16</v>
      </c>
      <c r="D229">
        <v>8</v>
      </c>
      <c r="E229">
        <v>4</v>
      </c>
      <c r="F229">
        <v>1.8</v>
      </c>
      <c r="G229">
        <v>4.22</v>
      </c>
      <c r="H229">
        <v>11.1</v>
      </c>
      <c r="I229">
        <v>77</v>
      </c>
      <c r="J229">
        <v>1</v>
      </c>
      <c r="K229">
        <v>1</v>
      </c>
      <c r="L229">
        <v>1</v>
      </c>
      <c r="M229">
        <v>0</v>
      </c>
      <c r="N229">
        <v>0</v>
      </c>
      <c r="O229" t="s">
        <v>183</v>
      </c>
    </row>
    <row r="230" spans="1:15" x14ac:dyDescent="0.25">
      <c r="A230" s="1">
        <v>6.4516129032258061</v>
      </c>
      <c r="B230" s="1">
        <v>6.4516129032258061</v>
      </c>
      <c r="C230">
        <v>15.5</v>
      </c>
      <c r="D230">
        <v>8</v>
      </c>
      <c r="E230">
        <v>3.5</v>
      </c>
      <c r="F230">
        <v>1.7</v>
      </c>
      <c r="G230">
        <v>4.165</v>
      </c>
      <c r="H230">
        <v>11.4</v>
      </c>
      <c r="I230">
        <v>77</v>
      </c>
      <c r="J230">
        <v>1</v>
      </c>
      <c r="K230">
        <v>1</v>
      </c>
      <c r="L230">
        <v>1</v>
      </c>
      <c r="M230">
        <v>0</v>
      </c>
      <c r="N230">
        <v>0</v>
      </c>
      <c r="O230" t="s">
        <v>184</v>
      </c>
    </row>
    <row r="231" spans="1:15" x14ac:dyDescent="0.25">
      <c r="A231" s="1">
        <v>6.4516129032258061</v>
      </c>
      <c r="B231" s="1">
        <v>6.4516129032258061</v>
      </c>
      <c r="C231">
        <v>15.5</v>
      </c>
      <c r="D231">
        <v>8</v>
      </c>
      <c r="E231">
        <v>4</v>
      </c>
      <c r="F231">
        <v>1.9</v>
      </c>
      <c r="G231">
        <v>4.3250000000000002</v>
      </c>
      <c r="H231">
        <v>12.2</v>
      </c>
      <c r="I231">
        <v>77</v>
      </c>
      <c r="J231">
        <v>1</v>
      </c>
      <c r="K231">
        <v>1</v>
      </c>
      <c r="L231">
        <v>1</v>
      </c>
      <c r="M231">
        <v>0</v>
      </c>
      <c r="N231">
        <v>0</v>
      </c>
      <c r="O231" t="s">
        <v>185</v>
      </c>
    </row>
    <row r="232" spans="1:15" x14ac:dyDescent="0.25">
      <c r="A232" s="1">
        <v>6.25</v>
      </c>
      <c r="B232" s="1">
        <v>6.25</v>
      </c>
      <c r="C232">
        <v>16</v>
      </c>
      <c r="D232">
        <v>8</v>
      </c>
      <c r="E232">
        <v>3.51</v>
      </c>
      <c r="F232">
        <v>1.49</v>
      </c>
      <c r="G232">
        <v>4.335</v>
      </c>
      <c r="H232">
        <v>14.5</v>
      </c>
      <c r="I232">
        <v>77</v>
      </c>
      <c r="J232">
        <v>1</v>
      </c>
      <c r="K232">
        <v>1</v>
      </c>
      <c r="L232">
        <v>1</v>
      </c>
      <c r="M232">
        <v>0</v>
      </c>
      <c r="N232">
        <v>0</v>
      </c>
      <c r="O232" t="s">
        <v>186</v>
      </c>
    </row>
    <row r="233" spans="1:15" x14ac:dyDescent="0.25">
      <c r="A233" s="1">
        <v>3.4482758620689653</v>
      </c>
      <c r="B233" s="1">
        <v>3.4482758620689653</v>
      </c>
      <c r="C233">
        <v>29</v>
      </c>
      <c r="D233">
        <v>4</v>
      </c>
      <c r="E233">
        <v>0.97</v>
      </c>
      <c r="F233">
        <v>0.78</v>
      </c>
      <c r="G233">
        <v>1.94</v>
      </c>
      <c r="H233">
        <v>14.5</v>
      </c>
      <c r="I233">
        <v>77</v>
      </c>
      <c r="J233">
        <v>1</v>
      </c>
      <c r="K233">
        <v>2</v>
      </c>
      <c r="L233">
        <v>0</v>
      </c>
      <c r="M233">
        <v>1</v>
      </c>
      <c r="N233">
        <v>0</v>
      </c>
      <c r="O233" t="s">
        <v>187</v>
      </c>
    </row>
    <row r="234" spans="1:15" x14ac:dyDescent="0.25">
      <c r="A234" s="1">
        <v>4.0816326530612246</v>
      </c>
      <c r="B234" s="1">
        <v>4.0816326530612246</v>
      </c>
      <c r="C234">
        <v>24.5</v>
      </c>
      <c r="D234">
        <v>4</v>
      </c>
      <c r="E234">
        <v>1.51</v>
      </c>
      <c r="F234">
        <v>0.88</v>
      </c>
      <c r="G234">
        <v>2.74</v>
      </c>
      <c r="H234">
        <v>16</v>
      </c>
      <c r="I234">
        <v>77</v>
      </c>
      <c r="J234">
        <v>1</v>
      </c>
      <c r="K234">
        <v>1</v>
      </c>
      <c r="L234">
        <v>1</v>
      </c>
      <c r="M234">
        <v>0</v>
      </c>
      <c r="N234">
        <v>0</v>
      </c>
      <c r="O234" t="s">
        <v>188</v>
      </c>
    </row>
    <row r="235" spans="1:15" x14ac:dyDescent="0.25">
      <c r="A235" s="1">
        <v>3.8461538461538463</v>
      </c>
      <c r="B235" s="1">
        <v>3.8461538461538463</v>
      </c>
      <c r="C235">
        <v>26</v>
      </c>
      <c r="D235">
        <v>4</v>
      </c>
      <c r="E235">
        <v>0.97</v>
      </c>
      <c r="F235">
        <v>0.75</v>
      </c>
      <c r="G235">
        <v>2.2650000000000001</v>
      </c>
      <c r="H235">
        <v>18.2</v>
      </c>
      <c r="I235">
        <v>77</v>
      </c>
      <c r="J235">
        <v>1</v>
      </c>
      <c r="K235">
        <v>3</v>
      </c>
      <c r="L235">
        <v>0</v>
      </c>
      <c r="M235">
        <v>0</v>
      </c>
      <c r="N235">
        <v>1</v>
      </c>
      <c r="O235" t="s">
        <v>189</v>
      </c>
    </row>
    <row r="236" spans="1:15" x14ac:dyDescent="0.25">
      <c r="A236" s="1">
        <v>3.9215686274509802</v>
      </c>
      <c r="B236" s="1">
        <v>3.9215686274509802</v>
      </c>
      <c r="C236">
        <v>25.5</v>
      </c>
      <c r="D236">
        <v>4</v>
      </c>
      <c r="E236">
        <v>1.4</v>
      </c>
      <c r="F236">
        <v>0.89</v>
      </c>
      <c r="G236">
        <v>2.7549999999999999</v>
      </c>
      <c r="H236">
        <v>15.8</v>
      </c>
      <c r="I236">
        <v>77</v>
      </c>
      <c r="J236">
        <v>1</v>
      </c>
      <c r="K236">
        <v>1</v>
      </c>
      <c r="L236">
        <v>1</v>
      </c>
      <c r="M236">
        <v>0</v>
      </c>
      <c r="N236">
        <v>0</v>
      </c>
      <c r="O236" t="s">
        <v>190</v>
      </c>
    </row>
    <row r="237" spans="1:15" x14ac:dyDescent="0.25">
      <c r="A237" s="1">
        <v>3.278688524590164</v>
      </c>
      <c r="B237" s="1">
        <v>3.278688524590164</v>
      </c>
      <c r="C237">
        <v>30.5</v>
      </c>
      <c r="D237">
        <v>4</v>
      </c>
      <c r="E237">
        <v>0.98</v>
      </c>
      <c r="F237">
        <v>0.63</v>
      </c>
      <c r="G237">
        <v>2.0510000000000002</v>
      </c>
      <c r="H237">
        <v>17</v>
      </c>
      <c r="I237">
        <v>77</v>
      </c>
      <c r="J237">
        <v>1</v>
      </c>
      <c r="K237">
        <v>1</v>
      </c>
      <c r="L237">
        <v>1</v>
      </c>
      <c r="M237">
        <v>0</v>
      </c>
      <c r="N237">
        <v>0</v>
      </c>
      <c r="O237" t="s">
        <v>156</v>
      </c>
    </row>
    <row r="238" spans="1:15" x14ac:dyDescent="0.25">
      <c r="A238" s="1">
        <v>2.9850746268656718</v>
      </c>
      <c r="B238" s="1">
        <v>2.9850746268656718</v>
      </c>
      <c r="C238">
        <v>33.5</v>
      </c>
      <c r="D238">
        <v>4</v>
      </c>
      <c r="E238">
        <v>0.98</v>
      </c>
      <c r="F238">
        <v>0.83</v>
      </c>
      <c r="G238">
        <v>2.0750000000000002</v>
      </c>
      <c r="H238">
        <v>15.9</v>
      </c>
      <c r="I238">
        <v>77</v>
      </c>
      <c r="J238">
        <v>1</v>
      </c>
      <c r="K238">
        <v>1</v>
      </c>
      <c r="L238">
        <v>1</v>
      </c>
      <c r="M238">
        <v>0</v>
      </c>
      <c r="N238">
        <v>0</v>
      </c>
      <c r="O238" t="s">
        <v>191</v>
      </c>
    </row>
    <row r="239" spans="1:15" x14ac:dyDescent="0.25">
      <c r="A239" s="1">
        <v>3.3333333333333335</v>
      </c>
      <c r="B239" s="1">
        <v>3.3333333333333335</v>
      </c>
      <c r="C239">
        <v>30</v>
      </c>
      <c r="D239">
        <v>4</v>
      </c>
      <c r="E239">
        <v>0.97</v>
      </c>
      <c r="F239">
        <v>0.67</v>
      </c>
      <c r="G239">
        <v>1.9850000000000001</v>
      </c>
      <c r="H239">
        <v>16.399999999999999</v>
      </c>
      <c r="I239">
        <v>77</v>
      </c>
      <c r="J239">
        <v>1</v>
      </c>
      <c r="K239">
        <v>3</v>
      </c>
      <c r="L239">
        <v>0</v>
      </c>
      <c r="M239">
        <v>0</v>
      </c>
      <c r="N239">
        <v>1</v>
      </c>
      <c r="O239" t="s">
        <v>192</v>
      </c>
    </row>
    <row r="240" spans="1:15" x14ac:dyDescent="0.25">
      <c r="A240" s="1">
        <v>3.278688524590164</v>
      </c>
      <c r="B240" s="1">
        <v>3.278688524590164</v>
      </c>
      <c r="C240">
        <v>30.5</v>
      </c>
      <c r="D240">
        <v>4</v>
      </c>
      <c r="E240">
        <v>0.97</v>
      </c>
      <c r="F240">
        <v>0.78</v>
      </c>
      <c r="G240">
        <v>2.19</v>
      </c>
      <c r="H240">
        <v>14.1</v>
      </c>
      <c r="I240">
        <v>77</v>
      </c>
      <c r="J240">
        <v>1</v>
      </c>
      <c r="K240">
        <v>2</v>
      </c>
      <c r="L240">
        <v>0</v>
      </c>
      <c r="M240">
        <v>1</v>
      </c>
      <c r="N240">
        <v>0</v>
      </c>
      <c r="O240" t="s">
        <v>129</v>
      </c>
    </row>
    <row r="241" spans="1:15" x14ac:dyDescent="0.25">
      <c r="A241" s="1">
        <v>4.5454545454545459</v>
      </c>
      <c r="B241" s="1">
        <v>4.5454545454545459</v>
      </c>
      <c r="C241">
        <v>22</v>
      </c>
      <c r="D241">
        <v>6</v>
      </c>
      <c r="E241">
        <v>1.46</v>
      </c>
      <c r="F241">
        <v>0.97</v>
      </c>
      <c r="G241">
        <v>2.8149999999999999</v>
      </c>
      <c r="H241">
        <v>14.5</v>
      </c>
      <c r="I241">
        <v>77</v>
      </c>
      <c r="J241">
        <v>1</v>
      </c>
      <c r="K241">
        <v>3</v>
      </c>
      <c r="L241">
        <v>0</v>
      </c>
      <c r="M241">
        <v>0</v>
      </c>
      <c r="N241">
        <v>1</v>
      </c>
      <c r="O241" t="s">
        <v>193</v>
      </c>
    </row>
    <row r="242" spans="1:15" x14ac:dyDescent="0.25">
      <c r="A242" s="1">
        <v>4.6511627906976747</v>
      </c>
      <c r="B242" s="1">
        <v>4.6511627906976747</v>
      </c>
      <c r="C242">
        <v>21.5</v>
      </c>
      <c r="D242">
        <v>4</v>
      </c>
      <c r="E242">
        <v>1.21</v>
      </c>
      <c r="F242">
        <v>1.1000000000000001</v>
      </c>
      <c r="G242">
        <v>2.6</v>
      </c>
      <c r="H242">
        <v>12.8</v>
      </c>
      <c r="I242">
        <v>77</v>
      </c>
      <c r="J242">
        <v>1</v>
      </c>
      <c r="K242">
        <v>2</v>
      </c>
      <c r="L242">
        <v>0</v>
      </c>
      <c r="M242">
        <v>1</v>
      </c>
      <c r="N242">
        <v>0</v>
      </c>
      <c r="O242" t="s">
        <v>194</v>
      </c>
    </row>
    <row r="243" spans="1:15" x14ac:dyDescent="0.25">
      <c r="A243" s="1">
        <v>4.6511627906976747</v>
      </c>
      <c r="B243" s="1">
        <v>4.6511627906976747</v>
      </c>
      <c r="C243">
        <v>21.5</v>
      </c>
      <c r="D243">
        <v>3</v>
      </c>
      <c r="E243">
        <v>0.8</v>
      </c>
      <c r="F243">
        <v>1.1000000000000001</v>
      </c>
      <c r="G243">
        <v>2.72</v>
      </c>
      <c r="H243">
        <v>13.5</v>
      </c>
      <c r="I243">
        <v>77</v>
      </c>
      <c r="J243">
        <v>1</v>
      </c>
      <c r="K243">
        <v>3</v>
      </c>
      <c r="L243">
        <v>0</v>
      </c>
      <c r="M243">
        <v>0</v>
      </c>
      <c r="N243">
        <v>1</v>
      </c>
      <c r="O243" t="s">
        <v>195</v>
      </c>
    </row>
    <row r="244" spans="1:15" x14ac:dyDescent="0.25">
      <c r="A244" s="1">
        <v>2.3201856148491879</v>
      </c>
      <c r="B244" s="1">
        <v>2.3201856148491879</v>
      </c>
      <c r="C244">
        <v>43.1</v>
      </c>
      <c r="D244">
        <v>4</v>
      </c>
      <c r="E244">
        <v>0.9</v>
      </c>
      <c r="F244">
        <v>0.48</v>
      </c>
      <c r="G244">
        <v>1.9850000000000001</v>
      </c>
      <c r="H244">
        <v>21.5</v>
      </c>
      <c r="I244">
        <v>78</v>
      </c>
      <c r="J244">
        <v>1</v>
      </c>
      <c r="K244">
        <v>2</v>
      </c>
      <c r="L244">
        <v>0</v>
      </c>
      <c r="M244">
        <v>1</v>
      </c>
      <c r="N244">
        <v>0</v>
      </c>
      <c r="O244" t="s">
        <v>196</v>
      </c>
    </row>
    <row r="245" spans="1:15" x14ac:dyDescent="0.25">
      <c r="A245" s="1">
        <v>2.7700831024930745</v>
      </c>
      <c r="B245" s="1">
        <v>2.7700831024930745</v>
      </c>
      <c r="C245">
        <v>36.1</v>
      </c>
      <c r="D245">
        <v>4</v>
      </c>
      <c r="E245">
        <v>0.98</v>
      </c>
      <c r="F245">
        <v>0.66</v>
      </c>
      <c r="G245">
        <v>1.8</v>
      </c>
      <c r="H245">
        <v>14.4</v>
      </c>
      <c r="I245">
        <v>78</v>
      </c>
      <c r="J245">
        <v>1</v>
      </c>
      <c r="K245">
        <v>1</v>
      </c>
      <c r="L245">
        <v>1</v>
      </c>
      <c r="M245">
        <v>0</v>
      </c>
      <c r="N245">
        <v>0</v>
      </c>
      <c r="O245" t="s">
        <v>197</v>
      </c>
    </row>
    <row r="246" spans="1:15" x14ac:dyDescent="0.25">
      <c r="A246" s="1">
        <v>3.0487804878048781</v>
      </c>
      <c r="B246" s="1">
        <v>3.0487804878048781</v>
      </c>
      <c r="C246">
        <v>32.799999999999997</v>
      </c>
      <c r="D246">
        <v>4</v>
      </c>
      <c r="E246">
        <v>0.78</v>
      </c>
      <c r="F246">
        <v>0.52</v>
      </c>
      <c r="G246">
        <v>1.9850000000000001</v>
      </c>
      <c r="H246">
        <v>19.399999999999999</v>
      </c>
      <c r="I246">
        <v>78</v>
      </c>
      <c r="J246">
        <v>1</v>
      </c>
      <c r="K246">
        <v>3</v>
      </c>
      <c r="L246">
        <v>0</v>
      </c>
      <c r="M246">
        <v>0</v>
      </c>
      <c r="N246">
        <v>1</v>
      </c>
      <c r="O246" t="s">
        <v>198</v>
      </c>
    </row>
    <row r="247" spans="1:15" x14ac:dyDescent="0.25">
      <c r="A247" s="1">
        <v>2.5380710659898478</v>
      </c>
      <c r="B247" s="1">
        <v>2.5380710659898478</v>
      </c>
      <c r="C247">
        <v>39.4</v>
      </c>
      <c r="D247">
        <v>4</v>
      </c>
      <c r="E247">
        <v>0.85</v>
      </c>
      <c r="F247">
        <v>0.7</v>
      </c>
      <c r="G247">
        <v>2.0699999999999998</v>
      </c>
      <c r="H247">
        <v>18.600000000000001</v>
      </c>
      <c r="I247">
        <v>78</v>
      </c>
      <c r="J247">
        <v>1</v>
      </c>
      <c r="K247">
        <v>3</v>
      </c>
      <c r="L247">
        <v>0</v>
      </c>
      <c r="M247">
        <v>0</v>
      </c>
      <c r="N247">
        <v>1</v>
      </c>
      <c r="O247" t="s">
        <v>199</v>
      </c>
    </row>
    <row r="248" spans="1:15" x14ac:dyDescent="0.25">
      <c r="A248" s="1">
        <v>2.7700831024930745</v>
      </c>
      <c r="B248" s="1">
        <v>2.7700831024930745</v>
      </c>
      <c r="C248">
        <v>36.1</v>
      </c>
      <c r="D248">
        <v>4</v>
      </c>
      <c r="E248">
        <v>0.91</v>
      </c>
      <c r="F248">
        <v>0.6</v>
      </c>
      <c r="G248">
        <v>1.8</v>
      </c>
      <c r="H248">
        <v>16.399999999999999</v>
      </c>
      <c r="I248">
        <v>78</v>
      </c>
      <c r="J248">
        <v>1</v>
      </c>
      <c r="K248">
        <v>3</v>
      </c>
      <c r="L248">
        <v>0</v>
      </c>
      <c r="M248">
        <v>0</v>
      </c>
      <c r="N248">
        <v>1</v>
      </c>
      <c r="O248" t="s">
        <v>151</v>
      </c>
    </row>
    <row r="249" spans="1:15" x14ac:dyDescent="0.25">
      <c r="A249" s="1">
        <v>5.025125628140704</v>
      </c>
      <c r="B249" s="1">
        <v>5.025125628140704</v>
      </c>
      <c r="C249">
        <v>19.899999999999999</v>
      </c>
      <c r="D249">
        <v>8</v>
      </c>
      <c r="E249">
        <v>2.6</v>
      </c>
      <c r="F249">
        <v>1.1000000000000001</v>
      </c>
      <c r="G249">
        <v>3.3650000000000002</v>
      </c>
      <c r="H249">
        <v>15.5</v>
      </c>
      <c r="I249">
        <v>78</v>
      </c>
      <c r="J249">
        <v>1</v>
      </c>
      <c r="K249">
        <v>1</v>
      </c>
      <c r="L249">
        <v>1</v>
      </c>
      <c r="M249">
        <v>0</v>
      </c>
      <c r="N249">
        <v>0</v>
      </c>
      <c r="O249" t="s">
        <v>200</v>
      </c>
    </row>
    <row r="250" spans="1:15" x14ac:dyDescent="0.25">
      <c r="A250" s="1">
        <v>5.1546391752577323</v>
      </c>
      <c r="B250" s="1">
        <v>5.1546391752577323</v>
      </c>
      <c r="C250">
        <v>19.399999999999999</v>
      </c>
      <c r="D250">
        <v>8</v>
      </c>
      <c r="E250">
        <v>3.18</v>
      </c>
      <c r="F250">
        <v>1.4</v>
      </c>
      <c r="G250">
        <v>3.7349999999999999</v>
      </c>
      <c r="H250">
        <v>13.2</v>
      </c>
      <c r="I250">
        <v>78</v>
      </c>
      <c r="J250">
        <v>1</v>
      </c>
      <c r="K250">
        <v>1</v>
      </c>
      <c r="L250">
        <v>1</v>
      </c>
      <c r="M250">
        <v>0</v>
      </c>
      <c r="N250">
        <v>0</v>
      </c>
      <c r="O250" t="s">
        <v>201</v>
      </c>
    </row>
    <row r="251" spans="1:15" x14ac:dyDescent="0.25">
      <c r="A251" s="1">
        <v>4.9504950495049505</v>
      </c>
      <c r="B251" s="1">
        <v>4.9504950495049505</v>
      </c>
      <c r="C251">
        <v>20.2</v>
      </c>
      <c r="D251">
        <v>8</v>
      </c>
      <c r="E251">
        <v>3.02</v>
      </c>
      <c r="F251">
        <v>1.39</v>
      </c>
      <c r="G251">
        <v>3.57</v>
      </c>
      <c r="H251">
        <v>12.8</v>
      </c>
      <c r="I251">
        <v>78</v>
      </c>
      <c r="J251">
        <v>1</v>
      </c>
      <c r="K251">
        <v>1</v>
      </c>
      <c r="L251">
        <v>1</v>
      </c>
      <c r="M251">
        <v>0</v>
      </c>
      <c r="N251">
        <v>0</v>
      </c>
      <c r="O251" t="s">
        <v>202</v>
      </c>
    </row>
    <row r="252" spans="1:15" x14ac:dyDescent="0.25">
      <c r="A252" s="1">
        <v>5.2083333333333339</v>
      </c>
      <c r="B252" s="1">
        <v>5.2083333333333339</v>
      </c>
      <c r="C252">
        <v>19.2</v>
      </c>
      <c r="D252">
        <v>6</v>
      </c>
      <c r="E252">
        <v>2.31</v>
      </c>
      <c r="F252">
        <v>1.05</v>
      </c>
      <c r="G252">
        <v>3.5350000000000001</v>
      </c>
      <c r="H252">
        <v>19.2</v>
      </c>
      <c r="I252">
        <v>78</v>
      </c>
      <c r="J252">
        <v>1</v>
      </c>
      <c r="K252">
        <v>1</v>
      </c>
      <c r="L252">
        <v>1</v>
      </c>
      <c r="M252">
        <v>0</v>
      </c>
      <c r="N252">
        <v>0</v>
      </c>
      <c r="O252" t="s">
        <v>203</v>
      </c>
    </row>
    <row r="253" spans="1:15" x14ac:dyDescent="0.25">
      <c r="A253" s="1">
        <v>4.8780487804878048</v>
      </c>
      <c r="B253" s="1">
        <v>4.8780487804878048</v>
      </c>
      <c r="C253">
        <v>20.5</v>
      </c>
      <c r="D253">
        <v>6</v>
      </c>
      <c r="E253">
        <v>2</v>
      </c>
      <c r="F253">
        <v>0.95</v>
      </c>
      <c r="G253">
        <v>3.1549999999999998</v>
      </c>
      <c r="H253">
        <v>18.2</v>
      </c>
      <c r="I253">
        <v>78</v>
      </c>
      <c r="J253">
        <v>1</v>
      </c>
      <c r="K253">
        <v>1</v>
      </c>
      <c r="L253">
        <v>1</v>
      </c>
      <c r="M253">
        <v>0</v>
      </c>
      <c r="N253">
        <v>0</v>
      </c>
      <c r="O253" t="s">
        <v>90</v>
      </c>
    </row>
    <row r="254" spans="1:15" x14ac:dyDescent="0.25">
      <c r="A254" s="1">
        <v>4.9504950495049505</v>
      </c>
      <c r="B254" s="1">
        <v>4.9504950495049505</v>
      </c>
      <c r="C254">
        <v>20.2</v>
      </c>
      <c r="D254">
        <v>6</v>
      </c>
      <c r="E254">
        <v>2</v>
      </c>
      <c r="F254">
        <v>0.85</v>
      </c>
      <c r="G254">
        <v>2.9649999999999999</v>
      </c>
      <c r="H254">
        <v>15.8</v>
      </c>
      <c r="I254">
        <v>78</v>
      </c>
      <c r="J254">
        <v>1</v>
      </c>
      <c r="K254">
        <v>1</v>
      </c>
      <c r="L254">
        <v>1</v>
      </c>
      <c r="M254">
        <v>0</v>
      </c>
      <c r="N254">
        <v>0</v>
      </c>
      <c r="O254" t="s">
        <v>204</v>
      </c>
    </row>
    <row r="255" spans="1:15" x14ac:dyDescent="0.25">
      <c r="A255" s="1">
        <v>3.9840637450199199</v>
      </c>
      <c r="B255" s="1">
        <v>3.9840637450199199</v>
      </c>
      <c r="C255">
        <v>25.1</v>
      </c>
      <c r="D255">
        <v>4</v>
      </c>
      <c r="E255">
        <v>1.4</v>
      </c>
      <c r="F255">
        <v>0.88</v>
      </c>
      <c r="G255">
        <v>2.72</v>
      </c>
      <c r="H255">
        <v>15.4</v>
      </c>
      <c r="I255">
        <v>78</v>
      </c>
      <c r="J255">
        <v>1</v>
      </c>
      <c r="K255">
        <v>1</v>
      </c>
      <c r="L255">
        <v>1</v>
      </c>
      <c r="M255">
        <v>0</v>
      </c>
      <c r="N255">
        <v>0</v>
      </c>
      <c r="O255" t="s">
        <v>205</v>
      </c>
    </row>
    <row r="256" spans="1:15" x14ac:dyDescent="0.25">
      <c r="A256" s="1">
        <v>4.8780487804878048</v>
      </c>
      <c r="B256" s="1">
        <v>4.8780487804878048</v>
      </c>
      <c r="C256">
        <v>20.5</v>
      </c>
      <c r="D256">
        <v>6</v>
      </c>
      <c r="E256">
        <v>2.25</v>
      </c>
      <c r="F256">
        <v>1</v>
      </c>
      <c r="G256">
        <v>3.43</v>
      </c>
      <c r="H256">
        <v>17.2</v>
      </c>
      <c r="I256">
        <v>78</v>
      </c>
      <c r="J256">
        <v>1</v>
      </c>
      <c r="K256">
        <v>1</v>
      </c>
      <c r="L256">
        <v>1</v>
      </c>
      <c r="M256">
        <v>0</v>
      </c>
      <c r="N256">
        <v>0</v>
      </c>
      <c r="O256" t="s">
        <v>206</v>
      </c>
    </row>
    <row r="257" spans="1:15" x14ac:dyDescent="0.25">
      <c r="A257" s="1">
        <v>5.1546391752577323</v>
      </c>
      <c r="B257" s="1">
        <v>5.1546391752577323</v>
      </c>
      <c r="C257">
        <v>19.399999999999999</v>
      </c>
      <c r="D257">
        <v>6</v>
      </c>
      <c r="E257">
        <v>2.3199999999999998</v>
      </c>
      <c r="F257">
        <v>0.9</v>
      </c>
      <c r="G257">
        <v>3.21</v>
      </c>
      <c r="H257">
        <v>17.2</v>
      </c>
      <c r="I257">
        <v>78</v>
      </c>
      <c r="J257">
        <v>1</v>
      </c>
      <c r="K257">
        <v>1</v>
      </c>
      <c r="L257">
        <v>1</v>
      </c>
      <c r="M257">
        <v>0</v>
      </c>
      <c r="N257">
        <v>0</v>
      </c>
      <c r="O257" t="s">
        <v>207</v>
      </c>
    </row>
    <row r="258" spans="1:15" x14ac:dyDescent="0.25">
      <c r="A258" s="1">
        <v>4.8543689320388346</v>
      </c>
      <c r="B258" s="1">
        <v>4.8543689320388346</v>
      </c>
      <c r="C258">
        <v>20.6</v>
      </c>
      <c r="D258">
        <v>6</v>
      </c>
      <c r="E258">
        <v>2.31</v>
      </c>
      <c r="F258">
        <v>1.05</v>
      </c>
      <c r="G258">
        <v>3.38</v>
      </c>
      <c r="H258">
        <v>15.8</v>
      </c>
      <c r="I258">
        <v>78</v>
      </c>
      <c r="J258">
        <v>1</v>
      </c>
      <c r="K258">
        <v>1</v>
      </c>
      <c r="L258">
        <v>1</v>
      </c>
      <c r="M258">
        <v>0</v>
      </c>
      <c r="N258">
        <v>0</v>
      </c>
      <c r="O258" t="s">
        <v>208</v>
      </c>
    </row>
    <row r="259" spans="1:15" x14ac:dyDescent="0.25">
      <c r="A259" s="1">
        <v>4.8076923076923075</v>
      </c>
      <c r="B259" s="1">
        <v>4.8076923076923075</v>
      </c>
      <c r="C259">
        <v>20.8</v>
      </c>
      <c r="D259">
        <v>6</v>
      </c>
      <c r="E259">
        <v>2</v>
      </c>
      <c r="F259">
        <v>0.85</v>
      </c>
      <c r="G259">
        <v>3.07</v>
      </c>
      <c r="H259">
        <v>16.7</v>
      </c>
      <c r="I259">
        <v>78</v>
      </c>
      <c r="J259">
        <v>1</v>
      </c>
      <c r="K259">
        <v>1</v>
      </c>
      <c r="L259">
        <v>1</v>
      </c>
      <c r="M259">
        <v>0</v>
      </c>
      <c r="N259">
        <v>0</v>
      </c>
      <c r="O259" t="s">
        <v>209</v>
      </c>
    </row>
    <row r="260" spans="1:15" x14ac:dyDescent="0.25">
      <c r="A260" s="1">
        <v>5.376344086021505</v>
      </c>
      <c r="B260" s="1">
        <v>5.376344086021505</v>
      </c>
      <c r="C260">
        <v>18.600000000000001</v>
      </c>
      <c r="D260">
        <v>6</v>
      </c>
      <c r="E260">
        <v>2.25</v>
      </c>
      <c r="F260">
        <v>1.1000000000000001</v>
      </c>
      <c r="G260">
        <v>3.62</v>
      </c>
      <c r="H260">
        <v>18.7</v>
      </c>
      <c r="I260">
        <v>78</v>
      </c>
      <c r="J260">
        <v>1</v>
      </c>
      <c r="K260">
        <v>1</v>
      </c>
      <c r="L260">
        <v>1</v>
      </c>
      <c r="M260">
        <v>0</v>
      </c>
      <c r="N260">
        <v>0</v>
      </c>
      <c r="O260" t="s">
        <v>210</v>
      </c>
    </row>
    <row r="261" spans="1:15" x14ac:dyDescent="0.25">
      <c r="A261" s="1">
        <v>5.5248618784530379</v>
      </c>
      <c r="B261" s="1">
        <v>5.5248618784530379</v>
      </c>
      <c r="C261">
        <v>18.100000000000001</v>
      </c>
      <c r="D261">
        <v>6</v>
      </c>
      <c r="E261">
        <v>2.58</v>
      </c>
      <c r="F261">
        <v>1.2</v>
      </c>
      <c r="G261">
        <v>3.41</v>
      </c>
      <c r="H261">
        <v>15.1</v>
      </c>
      <c r="I261">
        <v>78</v>
      </c>
      <c r="J261">
        <v>1</v>
      </c>
      <c r="K261">
        <v>1</v>
      </c>
      <c r="L261">
        <v>1</v>
      </c>
      <c r="M261">
        <v>0</v>
      </c>
      <c r="N261">
        <v>0</v>
      </c>
      <c r="O261" t="s">
        <v>211</v>
      </c>
    </row>
    <row r="262" spans="1:15" x14ac:dyDescent="0.25">
      <c r="A262" s="1">
        <v>5.2083333333333339</v>
      </c>
      <c r="B262" s="1">
        <v>5.2083333333333339</v>
      </c>
      <c r="C262">
        <v>19.2</v>
      </c>
      <c r="D262">
        <v>8</v>
      </c>
      <c r="E262">
        <v>3.05</v>
      </c>
      <c r="F262">
        <v>1.45</v>
      </c>
      <c r="G262">
        <v>3.4249999999999998</v>
      </c>
      <c r="H262">
        <v>13.2</v>
      </c>
      <c r="I262">
        <v>78</v>
      </c>
      <c r="J262">
        <v>1</v>
      </c>
      <c r="K262">
        <v>1</v>
      </c>
      <c r="L262">
        <v>1</v>
      </c>
      <c r="M262">
        <v>0</v>
      </c>
      <c r="N262">
        <v>0</v>
      </c>
      <c r="O262" t="s">
        <v>184</v>
      </c>
    </row>
    <row r="263" spans="1:15" x14ac:dyDescent="0.25">
      <c r="A263" s="1">
        <v>5.6497175141242941</v>
      </c>
      <c r="B263" s="1">
        <v>5.6497175141242941</v>
      </c>
      <c r="C263">
        <v>17.7</v>
      </c>
      <c r="D263">
        <v>6</v>
      </c>
      <c r="E263">
        <v>2.31</v>
      </c>
      <c r="F263">
        <v>1.65</v>
      </c>
      <c r="G263">
        <v>3.4449999999999998</v>
      </c>
      <c r="H263">
        <v>13.4</v>
      </c>
      <c r="I263">
        <v>78</v>
      </c>
      <c r="J263">
        <v>1</v>
      </c>
      <c r="K263">
        <v>1</v>
      </c>
      <c r="L263">
        <v>1</v>
      </c>
      <c r="M263">
        <v>0</v>
      </c>
      <c r="N263">
        <v>0</v>
      </c>
      <c r="O263" t="s">
        <v>212</v>
      </c>
    </row>
    <row r="264" spans="1:15" x14ac:dyDescent="0.25">
      <c r="A264" s="1">
        <v>5.5248618784530379</v>
      </c>
      <c r="B264" s="1">
        <v>5.5248618784530379</v>
      </c>
      <c r="C264">
        <v>18.100000000000001</v>
      </c>
      <c r="D264">
        <v>8</v>
      </c>
      <c r="E264">
        <v>3.02</v>
      </c>
      <c r="F264">
        <v>1.39</v>
      </c>
      <c r="G264">
        <v>3.2050000000000001</v>
      </c>
      <c r="H264">
        <v>11.2</v>
      </c>
      <c r="I264">
        <v>78</v>
      </c>
      <c r="J264">
        <v>1</v>
      </c>
      <c r="K264">
        <v>1</v>
      </c>
      <c r="L264">
        <v>1</v>
      </c>
      <c r="M264">
        <v>0</v>
      </c>
      <c r="N264">
        <v>0</v>
      </c>
      <c r="O264" t="s">
        <v>213</v>
      </c>
    </row>
    <row r="265" spans="1:15" x14ac:dyDescent="0.25">
      <c r="A265" s="1">
        <v>5.7142857142857144</v>
      </c>
      <c r="B265" s="1">
        <v>5.7142857142857144</v>
      </c>
      <c r="C265">
        <v>17.5</v>
      </c>
      <c r="D265">
        <v>8</v>
      </c>
      <c r="E265">
        <v>3.18</v>
      </c>
      <c r="F265">
        <v>1.4</v>
      </c>
      <c r="G265">
        <v>4.08</v>
      </c>
      <c r="H265">
        <v>13.7</v>
      </c>
      <c r="I265">
        <v>78</v>
      </c>
      <c r="J265">
        <v>1</v>
      </c>
      <c r="K265">
        <v>1</v>
      </c>
      <c r="L265">
        <v>1</v>
      </c>
      <c r="M265">
        <v>0</v>
      </c>
      <c r="N265">
        <v>0</v>
      </c>
      <c r="O265" t="s">
        <v>214</v>
      </c>
    </row>
    <row r="266" spans="1:15" x14ac:dyDescent="0.25">
      <c r="A266" s="1">
        <v>3.3333333333333335</v>
      </c>
      <c r="B266" s="1">
        <v>3.3333333333333335</v>
      </c>
      <c r="C266">
        <v>30</v>
      </c>
      <c r="D266">
        <v>4</v>
      </c>
      <c r="E266">
        <v>0.98</v>
      </c>
      <c r="F266">
        <v>0.68</v>
      </c>
      <c r="G266">
        <v>2.1549999999999998</v>
      </c>
      <c r="H266">
        <v>16.5</v>
      </c>
      <c r="I266">
        <v>78</v>
      </c>
      <c r="J266">
        <v>1</v>
      </c>
      <c r="K266">
        <v>1</v>
      </c>
      <c r="L266">
        <v>1</v>
      </c>
      <c r="M266">
        <v>0</v>
      </c>
      <c r="N266">
        <v>0</v>
      </c>
      <c r="O266" t="s">
        <v>156</v>
      </c>
    </row>
    <row r="267" spans="1:15" x14ac:dyDescent="0.25">
      <c r="A267" s="1">
        <v>3.6363636363636362</v>
      </c>
      <c r="B267" s="1">
        <v>3.6363636363636362</v>
      </c>
      <c r="C267">
        <v>27.5</v>
      </c>
      <c r="D267">
        <v>4</v>
      </c>
      <c r="E267">
        <v>1.34</v>
      </c>
      <c r="F267">
        <v>0.95</v>
      </c>
      <c r="G267">
        <v>2.56</v>
      </c>
      <c r="H267">
        <v>14.2</v>
      </c>
      <c r="I267">
        <v>78</v>
      </c>
      <c r="J267">
        <v>1</v>
      </c>
      <c r="K267">
        <v>3</v>
      </c>
      <c r="L267">
        <v>0</v>
      </c>
      <c r="M267">
        <v>0</v>
      </c>
      <c r="N267">
        <v>1</v>
      </c>
      <c r="O267" t="s">
        <v>45</v>
      </c>
    </row>
    <row r="268" spans="1:15" x14ac:dyDescent="0.25">
      <c r="A268" s="1">
        <v>3.6764705882352944</v>
      </c>
      <c r="B268" s="1">
        <v>3.6764705882352944</v>
      </c>
      <c r="C268">
        <v>27.2</v>
      </c>
      <c r="D268">
        <v>4</v>
      </c>
      <c r="E268">
        <v>1.19</v>
      </c>
      <c r="F268">
        <v>0.97</v>
      </c>
      <c r="G268">
        <v>2.2999999999999998</v>
      </c>
      <c r="H268">
        <v>14.7</v>
      </c>
      <c r="I268">
        <v>78</v>
      </c>
      <c r="J268">
        <v>1</v>
      </c>
      <c r="K268">
        <v>3</v>
      </c>
      <c r="L268">
        <v>0</v>
      </c>
      <c r="M268">
        <v>0</v>
      </c>
      <c r="N268">
        <v>1</v>
      </c>
      <c r="O268" t="s">
        <v>215</v>
      </c>
    </row>
    <row r="269" spans="1:15" x14ac:dyDescent="0.25">
      <c r="A269" s="1">
        <v>3.2362459546925568</v>
      </c>
      <c r="B269" s="1">
        <v>3.2362459546925568</v>
      </c>
      <c r="C269">
        <v>30.9</v>
      </c>
      <c r="D269">
        <v>4</v>
      </c>
      <c r="E269">
        <v>1.05</v>
      </c>
      <c r="F269">
        <v>0.75</v>
      </c>
      <c r="G269">
        <v>2.23</v>
      </c>
      <c r="H269">
        <v>14.5</v>
      </c>
      <c r="I269">
        <v>78</v>
      </c>
      <c r="J269">
        <v>1</v>
      </c>
      <c r="K269">
        <v>1</v>
      </c>
      <c r="L269">
        <v>1</v>
      </c>
      <c r="M269">
        <v>0</v>
      </c>
      <c r="N269">
        <v>0</v>
      </c>
      <c r="O269" t="s">
        <v>216</v>
      </c>
    </row>
    <row r="270" spans="1:15" x14ac:dyDescent="0.25">
      <c r="A270" s="1">
        <v>4.7393364928909953</v>
      </c>
      <c r="B270" s="1">
        <v>4.7393364928909953</v>
      </c>
      <c r="C270">
        <v>21.1</v>
      </c>
      <c r="D270">
        <v>4</v>
      </c>
      <c r="E270">
        <v>1.34</v>
      </c>
      <c r="F270">
        <v>0.95</v>
      </c>
      <c r="G270">
        <v>2.5150000000000001</v>
      </c>
      <c r="H270">
        <v>14.8</v>
      </c>
      <c r="I270">
        <v>78</v>
      </c>
      <c r="J270">
        <v>1</v>
      </c>
      <c r="K270">
        <v>3</v>
      </c>
      <c r="L270">
        <v>0</v>
      </c>
      <c r="M270">
        <v>0</v>
      </c>
      <c r="N270">
        <v>1</v>
      </c>
      <c r="O270" t="s">
        <v>217</v>
      </c>
    </row>
    <row r="271" spans="1:15" x14ac:dyDescent="0.25">
      <c r="A271" s="1">
        <v>4.3103448275862073</v>
      </c>
      <c r="B271" s="1">
        <v>4.3103448275862073</v>
      </c>
      <c r="C271">
        <v>23.2</v>
      </c>
      <c r="D271">
        <v>4</v>
      </c>
      <c r="E271">
        <v>1.56</v>
      </c>
      <c r="F271">
        <v>1.05</v>
      </c>
      <c r="G271">
        <v>2.7450000000000001</v>
      </c>
      <c r="H271">
        <v>16.7</v>
      </c>
      <c r="I271">
        <v>78</v>
      </c>
      <c r="J271">
        <v>1</v>
      </c>
      <c r="K271">
        <v>1</v>
      </c>
      <c r="L271">
        <v>1</v>
      </c>
      <c r="M271">
        <v>0</v>
      </c>
      <c r="N271">
        <v>0</v>
      </c>
      <c r="O271" t="s">
        <v>218</v>
      </c>
    </row>
    <row r="272" spans="1:15" x14ac:dyDescent="0.25">
      <c r="A272" s="1">
        <v>4.2016806722689077</v>
      </c>
      <c r="B272" s="1">
        <v>4.2016806722689077</v>
      </c>
      <c r="C272">
        <v>23.8</v>
      </c>
      <c r="D272">
        <v>4</v>
      </c>
      <c r="E272">
        <v>1.51</v>
      </c>
      <c r="F272">
        <v>0.85</v>
      </c>
      <c r="G272">
        <v>2.855</v>
      </c>
      <c r="H272">
        <v>17.600000000000001</v>
      </c>
      <c r="I272">
        <v>78</v>
      </c>
      <c r="J272">
        <v>1</v>
      </c>
      <c r="K272">
        <v>1</v>
      </c>
      <c r="L272">
        <v>1</v>
      </c>
      <c r="M272">
        <v>0</v>
      </c>
      <c r="N272">
        <v>0</v>
      </c>
      <c r="O272" t="s">
        <v>219</v>
      </c>
    </row>
    <row r="273" spans="1:15" x14ac:dyDescent="0.25">
      <c r="A273" s="1">
        <v>4.1841004184100417</v>
      </c>
      <c r="B273" s="1">
        <v>4.1841004184100417</v>
      </c>
      <c r="C273">
        <v>23.9</v>
      </c>
      <c r="D273">
        <v>4</v>
      </c>
      <c r="E273">
        <v>1.19</v>
      </c>
      <c r="F273">
        <v>0.97</v>
      </c>
      <c r="G273">
        <v>2.4049999999999998</v>
      </c>
      <c r="H273">
        <v>14.9</v>
      </c>
      <c r="I273">
        <v>78</v>
      </c>
      <c r="J273">
        <v>1</v>
      </c>
      <c r="K273">
        <v>3</v>
      </c>
      <c r="L273">
        <v>0</v>
      </c>
      <c r="M273">
        <v>0</v>
      </c>
      <c r="N273">
        <v>1</v>
      </c>
      <c r="O273" t="s">
        <v>220</v>
      </c>
    </row>
    <row r="274" spans="1:15" x14ac:dyDescent="0.25">
      <c r="A274" s="1">
        <v>4.9261083743842367</v>
      </c>
      <c r="B274" s="1">
        <v>4.9261083743842367</v>
      </c>
      <c r="C274">
        <v>20.3</v>
      </c>
      <c r="D274">
        <v>5</v>
      </c>
      <c r="E274">
        <v>1.31</v>
      </c>
      <c r="F274">
        <v>1.03</v>
      </c>
      <c r="G274">
        <v>2.83</v>
      </c>
      <c r="H274">
        <v>15.9</v>
      </c>
      <c r="I274">
        <v>78</v>
      </c>
      <c r="J274">
        <v>1</v>
      </c>
      <c r="K274">
        <v>2</v>
      </c>
      <c r="L274">
        <v>0</v>
      </c>
      <c r="M274">
        <v>1</v>
      </c>
      <c r="N274">
        <v>0</v>
      </c>
      <c r="O274" t="s">
        <v>221</v>
      </c>
    </row>
    <row r="275" spans="1:15" x14ac:dyDescent="0.25">
      <c r="A275" s="1">
        <v>5.882352941176471</v>
      </c>
      <c r="B275" s="1">
        <v>5.882352941176471</v>
      </c>
      <c r="C275">
        <v>17</v>
      </c>
      <c r="D275">
        <v>6</v>
      </c>
      <c r="E275">
        <v>1.63</v>
      </c>
      <c r="F275">
        <v>1.25</v>
      </c>
      <c r="G275">
        <v>3.14</v>
      </c>
      <c r="H275">
        <v>13.6</v>
      </c>
      <c r="I275">
        <v>78</v>
      </c>
      <c r="J275">
        <v>1</v>
      </c>
      <c r="K275">
        <v>2</v>
      </c>
      <c r="L275">
        <v>0</v>
      </c>
      <c r="M275">
        <v>1</v>
      </c>
      <c r="N275">
        <v>0</v>
      </c>
      <c r="O275" t="s">
        <v>222</v>
      </c>
    </row>
    <row r="276" spans="1:15" x14ac:dyDescent="0.25">
      <c r="A276" s="1">
        <v>4.6296296296296298</v>
      </c>
      <c r="B276" s="1">
        <v>4.6296296296296298</v>
      </c>
      <c r="C276">
        <v>21.6</v>
      </c>
      <c r="D276">
        <v>4</v>
      </c>
      <c r="E276">
        <v>1.21</v>
      </c>
      <c r="F276">
        <v>1.1499999999999999</v>
      </c>
      <c r="G276">
        <v>2.7949999999999999</v>
      </c>
      <c r="H276">
        <v>15.7</v>
      </c>
      <c r="I276">
        <v>78</v>
      </c>
      <c r="J276">
        <v>1</v>
      </c>
      <c r="K276">
        <v>2</v>
      </c>
      <c r="L276">
        <v>0</v>
      </c>
      <c r="M276">
        <v>1</v>
      </c>
      <c r="N276">
        <v>0</v>
      </c>
      <c r="O276" t="s">
        <v>223</v>
      </c>
    </row>
    <row r="277" spans="1:15" x14ac:dyDescent="0.25">
      <c r="A277" s="1">
        <v>6.1728395061728394</v>
      </c>
      <c r="B277" s="1">
        <v>6.1728395061728394</v>
      </c>
      <c r="C277">
        <v>16.2</v>
      </c>
      <c r="D277">
        <v>6</v>
      </c>
      <c r="E277">
        <v>1.63</v>
      </c>
      <c r="F277">
        <v>1.33</v>
      </c>
      <c r="G277">
        <v>3.41</v>
      </c>
      <c r="H277">
        <v>15.8</v>
      </c>
      <c r="I277">
        <v>78</v>
      </c>
      <c r="J277">
        <v>1</v>
      </c>
      <c r="K277">
        <v>2</v>
      </c>
      <c r="L277">
        <v>0</v>
      </c>
      <c r="M277">
        <v>1</v>
      </c>
      <c r="N277">
        <v>0</v>
      </c>
      <c r="O277" t="s">
        <v>224</v>
      </c>
    </row>
    <row r="278" spans="1:15" x14ac:dyDescent="0.25">
      <c r="A278" s="1">
        <v>3.1746031746031744</v>
      </c>
      <c r="B278" s="1">
        <v>3.1746031746031744</v>
      </c>
      <c r="C278">
        <v>31.5</v>
      </c>
      <c r="D278">
        <v>4</v>
      </c>
      <c r="E278">
        <v>0.89</v>
      </c>
      <c r="F278">
        <v>0.71</v>
      </c>
      <c r="G278">
        <v>1.99</v>
      </c>
      <c r="H278">
        <v>14.9</v>
      </c>
      <c r="I278">
        <v>78</v>
      </c>
      <c r="J278">
        <v>1</v>
      </c>
      <c r="K278">
        <v>2</v>
      </c>
      <c r="L278">
        <v>0</v>
      </c>
      <c r="M278">
        <v>1</v>
      </c>
      <c r="N278">
        <v>0</v>
      </c>
      <c r="O278" t="s">
        <v>225</v>
      </c>
    </row>
    <row r="279" spans="1:15" x14ac:dyDescent="0.25">
      <c r="A279" s="1">
        <v>3.3898305084745761</v>
      </c>
      <c r="B279" s="1">
        <v>3.3898305084745761</v>
      </c>
      <c r="C279">
        <v>29.5</v>
      </c>
      <c r="D279">
        <v>4</v>
      </c>
      <c r="E279">
        <v>0.98</v>
      </c>
      <c r="F279">
        <v>0.68</v>
      </c>
      <c r="G279">
        <v>2.1349999999999998</v>
      </c>
      <c r="H279">
        <v>16.600000000000001</v>
      </c>
      <c r="I279">
        <v>78</v>
      </c>
      <c r="J279">
        <v>1</v>
      </c>
      <c r="K279">
        <v>3</v>
      </c>
      <c r="L279">
        <v>0</v>
      </c>
      <c r="M279">
        <v>0</v>
      </c>
      <c r="N279">
        <v>1</v>
      </c>
      <c r="O279" t="s">
        <v>226</v>
      </c>
    </row>
    <row r="280" spans="1:15" x14ac:dyDescent="0.25">
      <c r="A280" s="1">
        <v>4.6511627906976747</v>
      </c>
      <c r="B280" s="1">
        <v>4.6511627906976747</v>
      </c>
      <c r="C280">
        <v>21.5</v>
      </c>
      <c r="D280">
        <v>6</v>
      </c>
      <c r="E280">
        <v>2.31</v>
      </c>
      <c r="F280">
        <v>1.1499999999999999</v>
      </c>
      <c r="G280">
        <v>3.2450000000000001</v>
      </c>
      <c r="H280">
        <v>15.4</v>
      </c>
      <c r="I280">
        <v>79</v>
      </c>
      <c r="J280">
        <v>1</v>
      </c>
      <c r="K280">
        <v>1</v>
      </c>
      <c r="L280">
        <v>1</v>
      </c>
      <c r="M280">
        <v>0</v>
      </c>
      <c r="N280">
        <v>0</v>
      </c>
      <c r="O280" t="s">
        <v>227</v>
      </c>
    </row>
    <row r="281" spans="1:15" x14ac:dyDescent="0.25">
      <c r="A281" s="1">
        <v>5.0505050505050502</v>
      </c>
      <c r="B281" s="1">
        <v>5.0505050505050502</v>
      </c>
      <c r="C281">
        <v>19.8</v>
      </c>
      <c r="D281">
        <v>6</v>
      </c>
      <c r="E281">
        <v>2</v>
      </c>
      <c r="F281">
        <v>0.85</v>
      </c>
      <c r="G281">
        <v>2.99</v>
      </c>
      <c r="H281">
        <v>18.2</v>
      </c>
      <c r="I281">
        <v>79</v>
      </c>
      <c r="J281">
        <v>1</v>
      </c>
      <c r="K281">
        <v>1</v>
      </c>
      <c r="L281">
        <v>1</v>
      </c>
      <c r="M281">
        <v>0</v>
      </c>
      <c r="N281">
        <v>0</v>
      </c>
      <c r="O281" t="s">
        <v>228</v>
      </c>
    </row>
    <row r="282" spans="1:15" x14ac:dyDescent="0.25">
      <c r="A282" s="1">
        <v>4.4843049327354256</v>
      </c>
      <c r="B282" s="1">
        <v>4.4843049327354256</v>
      </c>
      <c r="C282">
        <v>22.3</v>
      </c>
      <c r="D282">
        <v>4</v>
      </c>
      <c r="E282">
        <v>1.4</v>
      </c>
      <c r="F282">
        <v>0.88</v>
      </c>
      <c r="G282">
        <v>2.89</v>
      </c>
      <c r="H282">
        <v>17.3</v>
      </c>
      <c r="I282">
        <v>79</v>
      </c>
      <c r="J282">
        <v>1</v>
      </c>
      <c r="K282">
        <v>1</v>
      </c>
      <c r="L282">
        <v>1</v>
      </c>
      <c r="M282">
        <v>0</v>
      </c>
      <c r="N282">
        <v>0</v>
      </c>
      <c r="O282" t="s">
        <v>229</v>
      </c>
    </row>
    <row r="283" spans="1:15" x14ac:dyDescent="0.25">
      <c r="A283" s="1">
        <v>4.9504950495049505</v>
      </c>
      <c r="B283" s="1">
        <v>4.9504950495049505</v>
      </c>
      <c r="C283">
        <v>20.2</v>
      </c>
      <c r="D283">
        <v>6</v>
      </c>
      <c r="E283">
        <v>2.3199999999999998</v>
      </c>
      <c r="F283">
        <v>0.9</v>
      </c>
      <c r="G283">
        <v>3.2650000000000001</v>
      </c>
      <c r="H283">
        <v>18.2</v>
      </c>
      <c r="I283">
        <v>79</v>
      </c>
      <c r="J283">
        <v>1</v>
      </c>
      <c r="K283">
        <v>1</v>
      </c>
      <c r="L283">
        <v>1</v>
      </c>
      <c r="M283">
        <v>0</v>
      </c>
      <c r="N283">
        <v>0</v>
      </c>
      <c r="O283" t="s">
        <v>230</v>
      </c>
    </row>
    <row r="284" spans="1:15" x14ac:dyDescent="0.25">
      <c r="A284" s="1">
        <v>4.8543689320388346</v>
      </c>
      <c r="B284" s="1">
        <v>4.8543689320388346</v>
      </c>
      <c r="C284">
        <v>20.6</v>
      </c>
      <c r="D284">
        <v>6</v>
      </c>
      <c r="E284">
        <v>2.25</v>
      </c>
      <c r="F284">
        <v>1.1000000000000001</v>
      </c>
      <c r="G284">
        <v>3.36</v>
      </c>
      <c r="H284">
        <v>16.600000000000001</v>
      </c>
      <c r="I284">
        <v>79</v>
      </c>
      <c r="J284">
        <v>1</v>
      </c>
      <c r="K284">
        <v>1</v>
      </c>
      <c r="L284">
        <v>1</v>
      </c>
      <c r="M284">
        <v>0</v>
      </c>
      <c r="N284">
        <v>0</v>
      </c>
      <c r="O284" t="s">
        <v>231</v>
      </c>
    </row>
    <row r="285" spans="1:15" x14ac:dyDescent="0.25">
      <c r="A285" s="1">
        <v>5.882352941176471</v>
      </c>
      <c r="B285" s="1">
        <v>5.882352941176471</v>
      </c>
      <c r="C285">
        <v>17</v>
      </c>
      <c r="D285">
        <v>8</v>
      </c>
      <c r="E285">
        <v>3.05</v>
      </c>
      <c r="F285">
        <v>1.3</v>
      </c>
      <c r="G285">
        <v>3.84</v>
      </c>
      <c r="H285">
        <v>15.4</v>
      </c>
      <c r="I285">
        <v>79</v>
      </c>
      <c r="J285">
        <v>1</v>
      </c>
      <c r="K285">
        <v>1</v>
      </c>
      <c r="L285">
        <v>1</v>
      </c>
      <c r="M285">
        <v>0</v>
      </c>
      <c r="N285">
        <v>0</v>
      </c>
      <c r="O285" t="s">
        <v>94</v>
      </c>
    </row>
    <row r="286" spans="1:15" x14ac:dyDescent="0.25">
      <c r="A286" s="1">
        <v>5.6818181818181817</v>
      </c>
      <c r="B286" s="1">
        <v>5.6818181818181817</v>
      </c>
      <c r="C286">
        <v>17.600000000000001</v>
      </c>
      <c r="D286">
        <v>8</v>
      </c>
      <c r="E286">
        <v>3.02</v>
      </c>
      <c r="F286">
        <v>1.29</v>
      </c>
      <c r="G286">
        <v>3.7250000000000001</v>
      </c>
      <c r="H286">
        <v>13.4</v>
      </c>
      <c r="I286">
        <v>79</v>
      </c>
      <c r="J286">
        <v>1</v>
      </c>
      <c r="K286">
        <v>1</v>
      </c>
      <c r="L286">
        <v>1</v>
      </c>
      <c r="M286">
        <v>0</v>
      </c>
      <c r="N286">
        <v>0</v>
      </c>
      <c r="O286" t="s">
        <v>232</v>
      </c>
    </row>
    <row r="287" spans="1:15" x14ac:dyDescent="0.25">
      <c r="A287" s="1">
        <v>6.0606060606060606</v>
      </c>
      <c r="B287" s="1">
        <v>6.0606060606060606</v>
      </c>
      <c r="C287">
        <v>16.5</v>
      </c>
      <c r="D287">
        <v>8</v>
      </c>
      <c r="E287">
        <v>3.51</v>
      </c>
      <c r="F287">
        <v>1.38</v>
      </c>
      <c r="G287">
        <v>3.9550000000000001</v>
      </c>
      <c r="H287">
        <v>13.2</v>
      </c>
      <c r="I287">
        <v>79</v>
      </c>
      <c r="J287">
        <v>1</v>
      </c>
      <c r="K287">
        <v>1</v>
      </c>
      <c r="L287">
        <v>1</v>
      </c>
      <c r="M287">
        <v>0</v>
      </c>
      <c r="N287">
        <v>0</v>
      </c>
      <c r="O287" t="s">
        <v>233</v>
      </c>
    </row>
    <row r="288" spans="1:15" x14ac:dyDescent="0.25">
      <c r="A288" s="1">
        <v>5.4945054945054945</v>
      </c>
      <c r="B288" s="1">
        <v>5.4945054945054945</v>
      </c>
      <c r="C288">
        <v>18.2</v>
      </c>
      <c r="D288">
        <v>8</v>
      </c>
      <c r="E288">
        <v>3.18</v>
      </c>
      <c r="F288">
        <v>1.35</v>
      </c>
      <c r="G288">
        <v>3.83</v>
      </c>
      <c r="H288">
        <v>15.2</v>
      </c>
      <c r="I288">
        <v>79</v>
      </c>
      <c r="J288">
        <v>1</v>
      </c>
      <c r="K288">
        <v>1</v>
      </c>
      <c r="L288">
        <v>1</v>
      </c>
      <c r="M288">
        <v>0</v>
      </c>
      <c r="N288">
        <v>0</v>
      </c>
      <c r="O288" t="s">
        <v>234</v>
      </c>
    </row>
    <row r="289" spans="1:15" x14ac:dyDescent="0.25">
      <c r="A289" s="1">
        <v>5.9171597633136104</v>
      </c>
      <c r="B289" s="1">
        <v>5.9171597633136104</v>
      </c>
      <c r="C289">
        <v>16.899999999999999</v>
      </c>
      <c r="D289">
        <v>8</v>
      </c>
      <c r="E289">
        <v>3.5</v>
      </c>
      <c r="F289">
        <v>1.55</v>
      </c>
      <c r="G289">
        <v>4.3600000000000003</v>
      </c>
      <c r="H289">
        <v>14.9</v>
      </c>
      <c r="I289">
        <v>79</v>
      </c>
      <c r="J289">
        <v>1</v>
      </c>
      <c r="K289">
        <v>1</v>
      </c>
      <c r="L289">
        <v>1</v>
      </c>
      <c r="M289">
        <v>0</v>
      </c>
      <c r="N289">
        <v>0</v>
      </c>
      <c r="O289" t="s">
        <v>28</v>
      </c>
    </row>
    <row r="290" spans="1:15" x14ac:dyDescent="0.25">
      <c r="A290" s="1">
        <v>6.4516129032258061</v>
      </c>
      <c r="B290" s="1">
        <v>6.4516129032258061</v>
      </c>
      <c r="C290">
        <v>15.5</v>
      </c>
      <c r="D290">
        <v>8</v>
      </c>
      <c r="E290">
        <v>3.51</v>
      </c>
      <c r="F290">
        <v>1.42</v>
      </c>
      <c r="G290">
        <v>4.0540000000000003</v>
      </c>
      <c r="H290">
        <v>14.3</v>
      </c>
      <c r="I290">
        <v>79</v>
      </c>
      <c r="J290">
        <v>1</v>
      </c>
      <c r="K290">
        <v>1</v>
      </c>
      <c r="L290">
        <v>1</v>
      </c>
      <c r="M290">
        <v>0</v>
      </c>
      <c r="N290">
        <v>0</v>
      </c>
      <c r="O290" t="s">
        <v>51</v>
      </c>
    </row>
    <row r="291" spans="1:15" x14ac:dyDescent="0.25">
      <c r="A291" s="1">
        <v>5.2083333333333339</v>
      </c>
      <c r="B291" s="1">
        <v>5.2083333333333339</v>
      </c>
      <c r="C291">
        <v>19.2</v>
      </c>
      <c r="D291">
        <v>8</v>
      </c>
      <c r="E291">
        <v>2.67</v>
      </c>
      <c r="F291">
        <v>1.25</v>
      </c>
      <c r="G291">
        <v>3.605</v>
      </c>
      <c r="H291">
        <v>15</v>
      </c>
      <c r="I291">
        <v>79</v>
      </c>
      <c r="J291">
        <v>1</v>
      </c>
      <c r="K291">
        <v>1</v>
      </c>
      <c r="L291">
        <v>1</v>
      </c>
      <c r="M291">
        <v>0</v>
      </c>
      <c r="N291">
        <v>0</v>
      </c>
      <c r="O291" t="s">
        <v>235</v>
      </c>
    </row>
    <row r="292" spans="1:15" x14ac:dyDescent="0.25">
      <c r="A292" s="1">
        <v>5.4054054054054053</v>
      </c>
      <c r="B292" s="1">
        <v>5.4054054054054053</v>
      </c>
      <c r="C292">
        <v>18.5</v>
      </c>
      <c r="D292">
        <v>8</v>
      </c>
      <c r="E292">
        <v>3.6</v>
      </c>
      <c r="F292">
        <v>1.5</v>
      </c>
      <c r="G292">
        <v>3.94</v>
      </c>
      <c r="H292">
        <v>13</v>
      </c>
      <c r="I292">
        <v>79</v>
      </c>
      <c r="J292">
        <v>1</v>
      </c>
      <c r="K292">
        <v>1</v>
      </c>
      <c r="L292">
        <v>1</v>
      </c>
      <c r="M292">
        <v>0</v>
      </c>
      <c r="N292">
        <v>0</v>
      </c>
      <c r="O292" t="s">
        <v>236</v>
      </c>
    </row>
    <row r="293" spans="1:15" x14ac:dyDescent="0.25">
      <c r="A293" s="1">
        <v>3.134796238244514</v>
      </c>
      <c r="B293" s="1">
        <v>3.134796238244514</v>
      </c>
      <c r="C293">
        <v>31.9</v>
      </c>
      <c r="D293">
        <v>4</v>
      </c>
      <c r="E293">
        <v>0.89</v>
      </c>
      <c r="F293">
        <v>0.71</v>
      </c>
      <c r="G293">
        <v>1.925</v>
      </c>
      <c r="H293">
        <v>14</v>
      </c>
      <c r="I293">
        <v>79</v>
      </c>
      <c r="J293">
        <v>1</v>
      </c>
      <c r="K293">
        <v>2</v>
      </c>
      <c r="L293">
        <v>0</v>
      </c>
      <c r="M293">
        <v>1</v>
      </c>
      <c r="N293">
        <v>0</v>
      </c>
      <c r="O293" t="s">
        <v>237</v>
      </c>
    </row>
    <row r="294" spans="1:15" x14ac:dyDescent="0.25">
      <c r="A294" s="1">
        <v>2.9325513196480939</v>
      </c>
      <c r="B294" s="1">
        <v>2.9325513196480939</v>
      </c>
      <c r="C294">
        <v>34.1</v>
      </c>
      <c r="D294">
        <v>4</v>
      </c>
      <c r="E294">
        <v>0.86</v>
      </c>
      <c r="F294">
        <v>0.65</v>
      </c>
      <c r="G294">
        <v>1.9750000000000001</v>
      </c>
      <c r="H294">
        <v>15.2</v>
      </c>
      <c r="I294">
        <v>79</v>
      </c>
      <c r="J294">
        <v>1</v>
      </c>
      <c r="K294">
        <v>3</v>
      </c>
      <c r="L294">
        <v>0</v>
      </c>
      <c r="M294">
        <v>0</v>
      </c>
      <c r="N294">
        <v>1</v>
      </c>
      <c r="O294" t="s">
        <v>238</v>
      </c>
    </row>
    <row r="295" spans="1:15" x14ac:dyDescent="0.25">
      <c r="A295" s="1">
        <v>2.8011204481792715</v>
      </c>
      <c r="B295" s="1">
        <v>2.8011204481792715</v>
      </c>
      <c r="C295">
        <v>35.700000000000003</v>
      </c>
      <c r="D295">
        <v>4</v>
      </c>
      <c r="E295">
        <v>0.98</v>
      </c>
      <c r="F295">
        <v>0.8</v>
      </c>
      <c r="G295">
        <v>1.915</v>
      </c>
      <c r="H295">
        <v>14.4</v>
      </c>
      <c r="I295">
        <v>79</v>
      </c>
      <c r="J295">
        <v>1</v>
      </c>
      <c r="K295">
        <v>1</v>
      </c>
      <c r="L295">
        <v>1</v>
      </c>
      <c r="M295">
        <v>0</v>
      </c>
      <c r="N295">
        <v>0</v>
      </c>
      <c r="O295" t="s">
        <v>239</v>
      </c>
    </row>
    <row r="296" spans="1:15" x14ac:dyDescent="0.25">
      <c r="A296" s="1">
        <v>3.6496350364963503</v>
      </c>
      <c r="B296" s="1">
        <v>3.6496350364963503</v>
      </c>
      <c r="C296">
        <v>27.4</v>
      </c>
      <c r="D296">
        <v>4</v>
      </c>
      <c r="E296">
        <v>1.21</v>
      </c>
      <c r="F296">
        <v>0.8</v>
      </c>
      <c r="G296">
        <v>2.67</v>
      </c>
      <c r="H296">
        <v>15</v>
      </c>
      <c r="I296">
        <v>79</v>
      </c>
      <c r="J296">
        <v>1</v>
      </c>
      <c r="K296">
        <v>1</v>
      </c>
      <c r="L296">
        <v>1</v>
      </c>
      <c r="M296">
        <v>0</v>
      </c>
      <c r="N296">
        <v>0</v>
      </c>
      <c r="O296" t="s">
        <v>240</v>
      </c>
    </row>
    <row r="297" spans="1:15" x14ac:dyDescent="0.25">
      <c r="A297" s="1">
        <v>3.9370078740157481</v>
      </c>
      <c r="B297" s="1">
        <v>3.9370078740157481</v>
      </c>
      <c r="C297">
        <v>25.4</v>
      </c>
      <c r="D297">
        <v>5</v>
      </c>
      <c r="E297">
        <v>1.83</v>
      </c>
      <c r="F297">
        <v>0.77</v>
      </c>
      <c r="G297">
        <v>3.53</v>
      </c>
      <c r="H297">
        <v>20.100000000000001</v>
      </c>
      <c r="I297">
        <v>79</v>
      </c>
      <c r="J297">
        <v>1</v>
      </c>
      <c r="K297">
        <v>2</v>
      </c>
      <c r="L297">
        <v>0</v>
      </c>
      <c r="M297">
        <v>1</v>
      </c>
      <c r="N297">
        <v>0</v>
      </c>
      <c r="O297" t="s">
        <v>241</v>
      </c>
    </row>
    <row r="298" spans="1:15" x14ac:dyDescent="0.25">
      <c r="A298" s="1">
        <v>4.3478260869565215</v>
      </c>
      <c r="B298" s="1">
        <v>4.3478260869565215</v>
      </c>
      <c r="C298">
        <v>23</v>
      </c>
      <c r="D298">
        <v>8</v>
      </c>
      <c r="E298">
        <v>3.5</v>
      </c>
      <c r="F298">
        <v>1.25</v>
      </c>
      <c r="G298">
        <v>3.9</v>
      </c>
      <c r="H298">
        <v>17.399999999999999</v>
      </c>
      <c r="I298">
        <v>79</v>
      </c>
      <c r="J298">
        <v>1</v>
      </c>
      <c r="K298">
        <v>1</v>
      </c>
      <c r="L298">
        <v>1</v>
      </c>
      <c r="M298">
        <v>0</v>
      </c>
      <c r="N298">
        <v>0</v>
      </c>
      <c r="O298" t="s">
        <v>242</v>
      </c>
    </row>
    <row r="299" spans="1:15" x14ac:dyDescent="0.25">
      <c r="A299" s="1">
        <v>3.6764705882352944</v>
      </c>
      <c r="B299" s="1">
        <v>3.6764705882352944</v>
      </c>
      <c r="C299">
        <v>27.2</v>
      </c>
      <c r="D299">
        <v>4</v>
      </c>
      <c r="E299">
        <v>1.41</v>
      </c>
      <c r="F299">
        <v>0.71</v>
      </c>
      <c r="G299">
        <v>3.19</v>
      </c>
      <c r="H299">
        <v>24.8</v>
      </c>
      <c r="I299">
        <v>79</v>
      </c>
      <c r="J299">
        <v>1</v>
      </c>
      <c r="K299">
        <v>2</v>
      </c>
      <c r="L299">
        <v>0</v>
      </c>
      <c r="M299">
        <v>1</v>
      </c>
      <c r="N299">
        <v>0</v>
      </c>
      <c r="O299" t="s">
        <v>35</v>
      </c>
    </row>
    <row r="300" spans="1:15" x14ac:dyDescent="0.25">
      <c r="A300" s="1">
        <v>4.1841004184100417</v>
      </c>
      <c r="B300" s="1">
        <v>4.1841004184100417</v>
      </c>
      <c r="C300">
        <v>23.9</v>
      </c>
      <c r="D300">
        <v>8</v>
      </c>
      <c r="E300">
        <v>2.6</v>
      </c>
      <c r="F300">
        <v>0.9</v>
      </c>
      <c r="G300">
        <v>3.42</v>
      </c>
      <c r="H300">
        <v>22.2</v>
      </c>
      <c r="I300">
        <v>79</v>
      </c>
      <c r="J300">
        <v>1</v>
      </c>
      <c r="K300">
        <v>1</v>
      </c>
      <c r="L300">
        <v>1</v>
      </c>
      <c r="M300">
        <v>0</v>
      </c>
      <c r="N300">
        <v>0</v>
      </c>
      <c r="O300" t="s">
        <v>200</v>
      </c>
    </row>
    <row r="301" spans="1:15" x14ac:dyDescent="0.25">
      <c r="A301" s="1">
        <v>2.9239766081871341</v>
      </c>
      <c r="B301" s="1">
        <v>2.9239766081871341</v>
      </c>
      <c r="C301">
        <v>34.200000000000003</v>
      </c>
      <c r="D301">
        <v>4</v>
      </c>
      <c r="E301">
        <v>1.05</v>
      </c>
      <c r="F301">
        <v>0.7</v>
      </c>
      <c r="G301">
        <v>2.2000000000000002</v>
      </c>
      <c r="H301">
        <v>13.2</v>
      </c>
      <c r="I301">
        <v>79</v>
      </c>
      <c r="J301">
        <v>1</v>
      </c>
      <c r="K301">
        <v>1</v>
      </c>
      <c r="L301">
        <v>1</v>
      </c>
      <c r="M301">
        <v>0</v>
      </c>
      <c r="N301">
        <v>0</v>
      </c>
      <c r="O301" t="s">
        <v>243</v>
      </c>
    </row>
    <row r="302" spans="1:15" x14ac:dyDescent="0.25">
      <c r="A302" s="1">
        <v>2.8985507246376812</v>
      </c>
      <c r="B302" s="1">
        <v>2.8985507246376812</v>
      </c>
      <c r="C302">
        <v>34.5</v>
      </c>
      <c r="D302">
        <v>4</v>
      </c>
      <c r="E302">
        <v>1.05</v>
      </c>
      <c r="F302">
        <v>0.7</v>
      </c>
      <c r="G302">
        <v>2.15</v>
      </c>
      <c r="H302">
        <v>14.9</v>
      </c>
      <c r="I302">
        <v>79</v>
      </c>
      <c r="J302">
        <v>1</v>
      </c>
      <c r="K302">
        <v>1</v>
      </c>
      <c r="L302">
        <v>1</v>
      </c>
      <c r="M302">
        <v>0</v>
      </c>
      <c r="N302">
        <v>0</v>
      </c>
      <c r="O302" t="s">
        <v>244</v>
      </c>
    </row>
    <row r="303" spans="1:15" x14ac:dyDescent="0.25">
      <c r="A303" s="1">
        <v>3.1446540880503142</v>
      </c>
      <c r="B303" s="1">
        <v>3.1446540880503142</v>
      </c>
      <c r="C303">
        <v>31.8</v>
      </c>
      <c r="D303">
        <v>4</v>
      </c>
      <c r="E303">
        <v>0.85</v>
      </c>
      <c r="F303">
        <v>0.65</v>
      </c>
      <c r="G303">
        <v>2.02</v>
      </c>
      <c r="H303">
        <v>19.2</v>
      </c>
      <c r="I303">
        <v>79</v>
      </c>
      <c r="J303">
        <v>1</v>
      </c>
      <c r="K303">
        <v>3</v>
      </c>
      <c r="L303">
        <v>0</v>
      </c>
      <c r="M303">
        <v>0</v>
      </c>
      <c r="N303">
        <v>1</v>
      </c>
      <c r="O303" t="s">
        <v>245</v>
      </c>
    </row>
    <row r="304" spans="1:15" x14ac:dyDescent="0.25">
      <c r="A304" s="1">
        <v>2.6809651474530831</v>
      </c>
      <c r="B304" s="1">
        <v>2.6809651474530831</v>
      </c>
      <c r="C304">
        <v>37.299999999999997</v>
      </c>
      <c r="D304">
        <v>4</v>
      </c>
      <c r="E304">
        <v>0.91</v>
      </c>
      <c r="F304">
        <v>0.69</v>
      </c>
      <c r="G304">
        <v>2.13</v>
      </c>
      <c r="H304">
        <v>14.7</v>
      </c>
      <c r="I304">
        <v>79</v>
      </c>
      <c r="J304">
        <v>1</v>
      </c>
      <c r="K304">
        <v>2</v>
      </c>
      <c r="L304">
        <v>0</v>
      </c>
      <c r="M304">
        <v>1</v>
      </c>
      <c r="N304">
        <v>0</v>
      </c>
      <c r="O304" t="s">
        <v>246</v>
      </c>
    </row>
    <row r="305" spans="1:15" x14ac:dyDescent="0.25">
      <c r="A305" s="1">
        <v>3.5211267605633805</v>
      </c>
      <c r="B305" s="1">
        <v>3.5211267605633805</v>
      </c>
      <c r="C305">
        <v>28.4</v>
      </c>
      <c r="D305">
        <v>4</v>
      </c>
      <c r="E305">
        <v>1.51</v>
      </c>
      <c r="F305">
        <v>0.9</v>
      </c>
      <c r="G305">
        <v>2.67</v>
      </c>
      <c r="H305">
        <v>16</v>
      </c>
      <c r="I305">
        <v>79</v>
      </c>
      <c r="J305">
        <v>1</v>
      </c>
      <c r="K305">
        <v>1</v>
      </c>
      <c r="L305">
        <v>1</v>
      </c>
      <c r="M305">
        <v>0</v>
      </c>
      <c r="N305">
        <v>0</v>
      </c>
      <c r="O305" t="s">
        <v>247</v>
      </c>
    </row>
    <row r="306" spans="1:15" x14ac:dyDescent="0.25">
      <c r="A306" s="1">
        <v>3.4722222222222223</v>
      </c>
      <c r="B306" s="1">
        <v>3.4722222222222223</v>
      </c>
      <c r="C306">
        <v>28.8</v>
      </c>
      <c r="D306">
        <v>6</v>
      </c>
      <c r="E306">
        <v>1.73</v>
      </c>
      <c r="F306">
        <v>1.1499999999999999</v>
      </c>
      <c r="G306">
        <v>2.5950000000000002</v>
      </c>
      <c r="H306">
        <v>11.3</v>
      </c>
      <c r="I306">
        <v>79</v>
      </c>
      <c r="J306">
        <v>1</v>
      </c>
      <c r="K306">
        <v>1</v>
      </c>
      <c r="L306">
        <v>1</v>
      </c>
      <c r="M306">
        <v>0</v>
      </c>
      <c r="N306">
        <v>0</v>
      </c>
      <c r="O306" t="s">
        <v>248</v>
      </c>
    </row>
    <row r="307" spans="1:15" x14ac:dyDescent="0.25">
      <c r="A307" s="1">
        <v>3.7313432835820897</v>
      </c>
      <c r="B307" s="1">
        <v>3.7313432835820897</v>
      </c>
      <c r="C307">
        <v>26.8</v>
      </c>
      <c r="D307">
        <v>6</v>
      </c>
      <c r="E307">
        <v>1.73</v>
      </c>
      <c r="F307">
        <v>1.1499999999999999</v>
      </c>
      <c r="G307">
        <v>2.7</v>
      </c>
      <c r="H307">
        <v>12.9</v>
      </c>
      <c r="I307">
        <v>79</v>
      </c>
      <c r="J307">
        <v>1</v>
      </c>
      <c r="K307">
        <v>1</v>
      </c>
      <c r="L307">
        <v>1</v>
      </c>
      <c r="M307">
        <v>0</v>
      </c>
      <c r="N307">
        <v>0</v>
      </c>
      <c r="O307" t="s">
        <v>249</v>
      </c>
    </row>
    <row r="308" spans="1:15" x14ac:dyDescent="0.25">
      <c r="A308" s="1">
        <v>2.9850746268656718</v>
      </c>
      <c r="B308" s="1">
        <v>2.9850746268656718</v>
      </c>
      <c r="C308">
        <v>33.5</v>
      </c>
      <c r="D308">
        <v>4</v>
      </c>
      <c r="E308">
        <v>1.51</v>
      </c>
      <c r="F308">
        <v>0.9</v>
      </c>
      <c r="G308">
        <v>2.556</v>
      </c>
      <c r="H308">
        <v>13.2</v>
      </c>
      <c r="I308">
        <v>79</v>
      </c>
      <c r="J308">
        <v>1</v>
      </c>
      <c r="K308">
        <v>1</v>
      </c>
      <c r="L308">
        <v>1</v>
      </c>
      <c r="M308">
        <v>0</v>
      </c>
      <c r="N308">
        <v>0</v>
      </c>
      <c r="O308" t="s">
        <v>250</v>
      </c>
    </row>
    <row r="309" spans="1:15" x14ac:dyDescent="0.25">
      <c r="A309" s="1">
        <v>2.4096385542168677</v>
      </c>
      <c r="B309" s="1">
        <v>2.4096385542168677</v>
      </c>
      <c r="C309">
        <v>41.5</v>
      </c>
      <c r="D309">
        <v>4</v>
      </c>
      <c r="E309">
        <v>0.98</v>
      </c>
      <c r="F309">
        <v>0.76</v>
      </c>
      <c r="G309">
        <v>2.1440000000000001</v>
      </c>
      <c r="H309">
        <v>14.7</v>
      </c>
      <c r="I309">
        <v>80</v>
      </c>
      <c r="J309">
        <v>1</v>
      </c>
      <c r="K309">
        <v>2</v>
      </c>
      <c r="L309">
        <v>0</v>
      </c>
      <c r="M309">
        <v>1</v>
      </c>
      <c r="N309">
        <v>0</v>
      </c>
      <c r="O309" t="s">
        <v>158</v>
      </c>
    </row>
    <row r="310" spans="1:15" x14ac:dyDescent="0.25">
      <c r="A310" s="1">
        <v>2.6246719160104988</v>
      </c>
      <c r="B310" s="1">
        <v>2.6246719160104988</v>
      </c>
      <c r="C310">
        <v>38.1</v>
      </c>
      <c r="D310">
        <v>4</v>
      </c>
      <c r="E310">
        <v>0.89</v>
      </c>
      <c r="F310">
        <v>0.6</v>
      </c>
      <c r="G310">
        <v>1.968</v>
      </c>
      <c r="H310">
        <v>18.8</v>
      </c>
      <c r="I310">
        <v>80</v>
      </c>
      <c r="J310">
        <v>1</v>
      </c>
      <c r="K310">
        <v>3</v>
      </c>
      <c r="L310">
        <v>0</v>
      </c>
      <c r="M310">
        <v>0</v>
      </c>
      <c r="N310">
        <v>1</v>
      </c>
      <c r="O310" t="s">
        <v>251</v>
      </c>
    </row>
    <row r="311" spans="1:15" x14ac:dyDescent="0.25">
      <c r="A311" s="1">
        <v>3.1152647975077881</v>
      </c>
      <c r="B311" s="1">
        <v>3.1152647975077881</v>
      </c>
      <c r="C311">
        <v>32.1</v>
      </c>
      <c r="D311">
        <v>4</v>
      </c>
      <c r="E311">
        <v>0.98</v>
      </c>
      <c r="F311">
        <v>0.7</v>
      </c>
      <c r="G311">
        <v>2.12</v>
      </c>
      <c r="H311">
        <v>15.5</v>
      </c>
      <c r="I311">
        <v>80</v>
      </c>
      <c r="J311">
        <v>1</v>
      </c>
      <c r="K311">
        <v>1</v>
      </c>
      <c r="L311">
        <v>1</v>
      </c>
      <c r="M311">
        <v>0</v>
      </c>
      <c r="N311">
        <v>0</v>
      </c>
      <c r="O311" t="s">
        <v>156</v>
      </c>
    </row>
    <row r="312" spans="1:15" x14ac:dyDescent="0.25">
      <c r="A312" s="1">
        <v>2.6881720430107525</v>
      </c>
      <c r="B312" s="1">
        <v>2.6881720430107525</v>
      </c>
      <c r="C312">
        <v>37.200000000000003</v>
      </c>
      <c r="D312">
        <v>4</v>
      </c>
      <c r="E312">
        <v>0.86</v>
      </c>
      <c r="F312">
        <v>0.65</v>
      </c>
      <c r="G312">
        <v>2.0190000000000001</v>
      </c>
      <c r="H312">
        <v>16.399999999999999</v>
      </c>
      <c r="I312">
        <v>80</v>
      </c>
      <c r="J312">
        <v>1</v>
      </c>
      <c r="K312">
        <v>3</v>
      </c>
      <c r="L312">
        <v>0</v>
      </c>
      <c r="M312">
        <v>0</v>
      </c>
      <c r="N312">
        <v>1</v>
      </c>
      <c r="O312" t="s">
        <v>252</v>
      </c>
    </row>
    <row r="313" spans="1:15" x14ac:dyDescent="0.25">
      <c r="A313" s="1">
        <v>3.5714285714285716</v>
      </c>
      <c r="B313" s="1">
        <v>3.5714285714285716</v>
      </c>
      <c r="C313">
        <v>28</v>
      </c>
      <c r="D313">
        <v>4</v>
      </c>
      <c r="E313">
        <v>1.51</v>
      </c>
      <c r="F313">
        <v>0.9</v>
      </c>
      <c r="G313">
        <v>2.6779999999999999</v>
      </c>
      <c r="H313">
        <v>16.5</v>
      </c>
      <c r="I313">
        <v>80</v>
      </c>
      <c r="J313">
        <v>1</v>
      </c>
      <c r="K313">
        <v>1</v>
      </c>
      <c r="L313">
        <v>1</v>
      </c>
      <c r="M313">
        <v>0</v>
      </c>
      <c r="N313">
        <v>0</v>
      </c>
      <c r="O313" t="s">
        <v>248</v>
      </c>
    </row>
    <row r="314" spans="1:15" x14ac:dyDescent="0.25">
      <c r="A314" s="1">
        <v>3.7878787878787881</v>
      </c>
      <c r="B314" s="1">
        <v>3.7878787878787881</v>
      </c>
      <c r="C314">
        <v>26.4</v>
      </c>
      <c r="D314">
        <v>4</v>
      </c>
      <c r="E314">
        <v>1.4</v>
      </c>
      <c r="F314">
        <v>0.88</v>
      </c>
      <c r="G314">
        <v>2.87</v>
      </c>
      <c r="H314">
        <v>18.100000000000001</v>
      </c>
      <c r="I314">
        <v>80</v>
      </c>
      <c r="J314">
        <v>1</v>
      </c>
      <c r="K314">
        <v>1</v>
      </c>
      <c r="L314">
        <v>1</v>
      </c>
      <c r="M314">
        <v>0</v>
      </c>
      <c r="N314">
        <v>0</v>
      </c>
      <c r="O314" t="s">
        <v>253</v>
      </c>
    </row>
    <row r="315" spans="1:15" x14ac:dyDescent="0.25">
      <c r="A315" s="1">
        <v>4.1152263374485596</v>
      </c>
      <c r="B315" s="1">
        <v>4.1152263374485596</v>
      </c>
      <c r="C315">
        <v>24.3</v>
      </c>
      <c r="D315">
        <v>4</v>
      </c>
      <c r="E315">
        <v>1.51</v>
      </c>
      <c r="F315">
        <v>0.9</v>
      </c>
      <c r="G315">
        <v>3.0030000000000001</v>
      </c>
      <c r="H315">
        <v>20.100000000000001</v>
      </c>
      <c r="I315">
        <v>80</v>
      </c>
      <c r="J315">
        <v>1</v>
      </c>
      <c r="K315">
        <v>1</v>
      </c>
      <c r="L315">
        <v>1</v>
      </c>
      <c r="M315">
        <v>0</v>
      </c>
      <c r="N315">
        <v>0</v>
      </c>
      <c r="O315" t="s">
        <v>207</v>
      </c>
    </row>
    <row r="316" spans="1:15" x14ac:dyDescent="0.25">
      <c r="A316" s="1">
        <v>5.2356020942408374</v>
      </c>
      <c r="B316" s="1">
        <v>5.2356020942408374</v>
      </c>
      <c r="C316">
        <v>19.100000000000001</v>
      </c>
      <c r="D316">
        <v>6</v>
      </c>
      <c r="E316">
        <v>2.25</v>
      </c>
      <c r="F316">
        <v>0.9</v>
      </c>
      <c r="G316">
        <v>3.3809999999999998</v>
      </c>
      <c r="H316">
        <v>18.7</v>
      </c>
      <c r="I316">
        <v>80</v>
      </c>
      <c r="J316">
        <v>1</v>
      </c>
      <c r="K316">
        <v>1</v>
      </c>
      <c r="L316">
        <v>1</v>
      </c>
      <c r="M316">
        <v>0</v>
      </c>
      <c r="N316">
        <v>0</v>
      </c>
      <c r="O316" t="s">
        <v>210</v>
      </c>
    </row>
    <row r="317" spans="1:15" x14ac:dyDescent="0.25">
      <c r="A317" s="1">
        <v>2.915451895043732</v>
      </c>
      <c r="B317" s="1">
        <v>2.915451895043732</v>
      </c>
      <c r="C317">
        <v>34.299999999999997</v>
      </c>
      <c r="D317">
        <v>4</v>
      </c>
      <c r="E317">
        <v>0.97</v>
      </c>
      <c r="F317">
        <v>0.78</v>
      </c>
      <c r="G317">
        <v>2.1880000000000002</v>
      </c>
      <c r="H317">
        <v>15.8</v>
      </c>
      <c r="I317">
        <v>80</v>
      </c>
      <c r="J317">
        <v>1</v>
      </c>
      <c r="K317">
        <v>2</v>
      </c>
      <c r="L317">
        <v>0</v>
      </c>
      <c r="M317">
        <v>1</v>
      </c>
      <c r="N317">
        <v>0</v>
      </c>
      <c r="O317" t="s">
        <v>254</v>
      </c>
    </row>
    <row r="318" spans="1:15" x14ac:dyDescent="0.25">
      <c r="A318" s="1">
        <v>3.3557046979865772</v>
      </c>
      <c r="B318" s="1">
        <v>3.3557046979865772</v>
      </c>
      <c r="C318">
        <v>29.8</v>
      </c>
      <c r="D318">
        <v>4</v>
      </c>
      <c r="E318">
        <v>1.34</v>
      </c>
      <c r="F318">
        <v>0.9</v>
      </c>
      <c r="G318">
        <v>2.7109999999999999</v>
      </c>
      <c r="H318">
        <v>15.5</v>
      </c>
      <c r="I318">
        <v>80</v>
      </c>
      <c r="J318">
        <v>1</v>
      </c>
      <c r="K318">
        <v>3</v>
      </c>
      <c r="L318">
        <v>0</v>
      </c>
      <c r="M318">
        <v>0</v>
      </c>
      <c r="N318">
        <v>1</v>
      </c>
      <c r="O318" t="s">
        <v>255</v>
      </c>
    </row>
    <row r="319" spans="1:15" x14ac:dyDescent="0.25">
      <c r="A319" s="1">
        <v>3.1948881789137378</v>
      </c>
      <c r="B319" s="1">
        <v>3.1948881789137378</v>
      </c>
      <c r="C319">
        <v>31.3</v>
      </c>
      <c r="D319">
        <v>4</v>
      </c>
      <c r="E319">
        <v>1.2</v>
      </c>
      <c r="F319">
        <v>0.75</v>
      </c>
      <c r="G319">
        <v>2.5419999999999998</v>
      </c>
      <c r="H319">
        <v>17.5</v>
      </c>
      <c r="I319">
        <v>80</v>
      </c>
      <c r="J319">
        <v>1</v>
      </c>
      <c r="K319">
        <v>3</v>
      </c>
      <c r="L319">
        <v>0</v>
      </c>
      <c r="M319">
        <v>0</v>
      </c>
      <c r="N319">
        <v>1</v>
      </c>
      <c r="O319" t="s">
        <v>256</v>
      </c>
    </row>
    <row r="320" spans="1:15" x14ac:dyDescent="0.25">
      <c r="A320" s="1">
        <v>2.7027027027027026</v>
      </c>
      <c r="B320" s="1">
        <v>2.7027027027027026</v>
      </c>
      <c r="C320">
        <v>37</v>
      </c>
      <c r="D320">
        <v>4</v>
      </c>
      <c r="E320">
        <v>1.19</v>
      </c>
      <c r="F320">
        <v>0.92</v>
      </c>
      <c r="G320">
        <v>2.4340000000000002</v>
      </c>
      <c r="H320">
        <v>15</v>
      </c>
      <c r="I320">
        <v>80</v>
      </c>
      <c r="J320">
        <v>1</v>
      </c>
      <c r="K320">
        <v>3</v>
      </c>
      <c r="L320">
        <v>0</v>
      </c>
      <c r="M320">
        <v>0</v>
      </c>
      <c r="N320">
        <v>1</v>
      </c>
      <c r="O320" t="s">
        <v>257</v>
      </c>
    </row>
    <row r="321" spans="1:15" x14ac:dyDescent="0.25">
      <c r="A321" s="1">
        <v>3.1055900621118009</v>
      </c>
      <c r="B321" s="1">
        <v>3.1055900621118009</v>
      </c>
      <c r="C321">
        <v>32.200000000000003</v>
      </c>
      <c r="D321">
        <v>4</v>
      </c>
      <c r="E321">
        <v>1.08</v>
      </c>
      <c r="F321">
        <v>0.75</v>
      </c>
      <c r="G321">
        <v>2.2650000000000001</v>
      </c>
      <c r="H321">
        <v>15.2</v>
      </c>
      <c r="I321">
        <v>80</v>
      </c>
      <c r="J321">
        <v>1</v>
      </c>
      <c r="K321">
        <v>3</v>
      </c>
      <c r="L321">
        <v>0</v>
      </c>
      <c r="M321">
        <v>0</v>
      </c>
      <c r="N321">
        <v>1</v>
      </c>
      <c r="O321" t="s">
        <v>146</v>
      </c>
    </row>
    <row r="322" spans="1:15" x14ac:dyDescent="0.25">
      <c r="A322" s="1">
        <v>2.1459227467811157</v>
      </c>
      <c r="B322" s="1">
        <v>2.1459227467811157</v>
      </c>
      <c r="C322">
        <v>46.6</v>
      </c>
      <c r="D322">
        <v>4</v>
      </c>
      <c r="E322">
        <v>0.86</v>
      </c>
      <c r="F322">
        <v>0.65</v>
      </c>
      <c r="G322">
        <v>2.11</v>
      </c>
      <c r="H322">
        <v>17.899999999999999</v>
      </c>
      <c r="I322">
        <v>80</v>
      </c>
      <c r="J322">
        <v>1</v>
      </c>
      <c r="K322">
        <v>3</v>
      </c>
      <c r="L322">
        <v>0</v>
      </c>
      <c r="M322">
        <v>0</v>
      </c>
      <c r="N322">
        <v>1</v>
      </c>
      <c r="O322" t="s">
        <v>258</v>
      </c>
    </row>
    <row r="323" spans="1:15" x14ac:dyDescent="0.25">
      <c r="A323" s="1">
        <v>3.5842293906810037</v>
      </c>
      <c r="B323" s="1">
        <v>3.5842293906810037</v>
      </c>
      <c r="C323">
        <v>27.9</v>
      </c>
      <c r="D323">
        <v>4</v>
      </c>
      <c r="E323">
        <v>1.56</v>
      </c>
      <c r="F323">
        <v>1.05</v>
      </c>
      <c r="G323">
        <v>2.8</v>
      </c>
      <c r="H323">
        <v>14.4</v>
      </c>
      <c r="I323">
        <v>80</v>
      </c>
      <c r="J323">
        <v>1</v>
      </c>
      <c r="K323">
        <v>1</v>
      </c>
      <c r="L323">
        <v>1</v>
      </c>
      <c r="M323">
        <v>0</v>
      </c>
      <c r="N323">
        <v>0</v>
      </c>
      <c r="O323" t="s">
        <v>131</v>
      </c>
    </row>
    <row r="324" spans="1:15" x14ac:dyDescent="0.25">
      <c r="A324" s="1">
        <v>2.4509803921568629</v>
      </c>
      <c r="B324" s="1">
        <v>2.4509803921568629</v>
      </c>
      <c r="C324">
        <v>40.799999999999997</v>
      </c>
      <c r="D324">
        <v>4</v>
      </c>
      <c r="E324">
        <v>0.85</v>
      </c>
      <c r="F324">
        <v>0.65</v>
      </c>
      <c r="G324">
        <v>2.11</v>
      </c>
      <c r="H324">
        <v>19.2</v>
      </c>
      <c r="I324">
        <v>80</v>
      </c>
      <c r="J324">
        <v>1</v>
      </c>
      <c r="K324">
        <v>3</v>
      </c>
      <c r="L324">
        <v>0</v>
      </c>
      <c r="M324">
        <v>0</v>
      </c>
      <c r="N324">
        <v>1</v>
      </c>
      <c r="O324" t="s">
        <v>245</v>
      </c>
    </row>
    <row r="325" spans="1:15" x14ac:dyDescent="0.25">
      <c r="A325" s="1">
        <v>2.2573363431151243</v>
      </c>
      <c r="B325" s="1">
        <v>2.2573363431151243</v>
      </c>
      <c r="C325">
        <v>44.3</v>
      </c>
      <c r="D325">
        <v>4</v>
      </c>
      <c r="E325">
        <v>0.9</v>
      </c>
      <c r="F325">
        <v>0.48</v>
      </c>
      <c r="G325">
        <v>2.085</v>
      </c>
      <c r="H325">
        <v>21.7</v>
      </c>
      <c r="I325">
        <v>80</v>
      </c>
      <c r="J325">
        <v>1</v>
      </c>
      <c r="K325">
        <v>2</v>
      </c>
      <c r="L325">
        <v>0</v>
      </c>
      <c r="M325">
        <v>1</v>
      </c>
      <c r="N325">
        <v>0</v>
      </c>
      <c r="O325" t="s">
        <v>259</v>
      </c>
    </row>
    <row r="326" spans="1:15" x14ac:dyDescent="0.25">
      <c r="A326" s="1">
        <v>2.3041474654377883</v>
      </c>
      <c r="B326" s="1">
        <v>2.3041474654377883</v>
      </c>
      <c r="C326">
        <v>43.4</v>
      </c>
      <c r="D326">
        <v>4</v>
      </c>
      <c r="E326">
        <v>0.9</v>
      </c>
      <c r="F326">
        <v>0.48</v>
      </c>
      <c r="G326">
        <v>2.335</v>
      </c>
      <c r="H326">
        <v>23.7</v>
      </c>
      <c r="I326">
        <v>80</v>
      </c>
      <c r="J326">
        <v>1</v>
      </c>
      <c r="K326">
        <v>2</v>
      </c>
      <c r="L326">
        <v>0</v>
      </c>
      <c r="M326">
        <v>1</v>
      </c>
      <c r="N326">
        <v>0</v>
      </c>
      <c r="O326" t="s">
        <v>260</v>
      </c>
    </row>
    <row r="327" spans="1:15" x14ac:dyDescent="0.25">
      <c r="A327" s="1">
        <v>2.7472527472527473</v>
      </c>
      <c r="B327" s="1">
        <v>2.7472527472527473</v>
      </c>
      <c r="C327">
        <v>36.4</v>
      </c>
      <c r="D327">
        <v>5</v>
      </c>
      <c r="E327">
        <v>1.21</v>
      </c>
      <c r="F327">
        <v>0.67</v>
      </c>
      <c r="G327">
        <v>2.95</v>
      </c>
      <c r="H327">
        <v>19.899999999999999</v>
      </c>
      <c r="I327">
        <v>80</v>
      </c>
      <c r="J327">
        <v>1</v>
      </c>
      <c r="K327">
        <v>2</v>
      </c>
      <c r="L327">
        <v>0</v>
      </c>
      <c r="M327">
        <v>1</v>
      </c>
      <c r="N327">
        <v>0</v>
      </c>
      <c r="O327" t="s">
        <v>261</v>
      </c>
    </row>
    <row r="328" spans="1:15" x14ac:dyDescent="0.25">
      <c r="A328" s="1">
        <v>3.3333333333333335</v>
      </c>
      <c r="B328" s="1">
        <v>3.3333333333333335</v>
      </c>
      <c r="C328">
        <v>30</v>
      </c>
      <c r="D328">
        <v>4</v>
      </c>
      <c r="E328">
        <v>1.46</v>
      </c>
      <c r="F328">
        <v>0.67</v>
      </c>
      <c r="G328">
        <v>3.25</v>
      </c>
      <c r="H328">
        <v>21.8</v>
      </c>
      <c r="I328">
        <v>80</v>
      </c>
      <c r="J328">
        <v>1</v>
      </c>
      <c r="K328">
        <v>2</v>
      </c>
      <c r="L328">
        <v>0</v>
      </c>
      <c r="M328">
        <v>1</v>
      </c>
      <c r="N328">
        <v>0</v>
      </c>
      <c r="O328" t="s">
        <v>262</v>
      </c>
    </row>
    <row r="329" spans="1:15" x14ac:dyDescent="0.25">
      <c r="A329" s="1">
        <v>2.2421524663677128</v>
      </c>
      <c r="B329" s="1">
        <v>2.2421524663677128</v>
      </c>
      <c r="C329">
        <v>44.6</v>
      </c>
      <c r="D329">
        <v>4</v>
      </c>
      <c r="E329">
        <v>0.91</v>
      </c>
      <c r="F329">
        <v>0.67</v>
      </c>
      <c r="G329">
        <v>1.85</v>
      </c>
      <c r="H329">
        <v>13.8</v>
      </c>
      <c r="I329">
        <v>80</v>
      </c>
      <c r="J329">
        <v>1</v>
      </c>
      <c r="K329">
        <v>3</v>
      </c>
      <c r="L329">
        <v>0</v>
      </c>
      <c r="M329">
        <v>0</v>
      </c>
      <c r="N329">
        <v>1</v>
      </c>
      <c r="O329" t="s">
        <v>263</v>
      </c>
    </row>
    <row r="330" spans="1:15" x14ac:dyDescent="0.25">
      <c r="A330" s="1">
        <v>2.9585798816568052</v>
      </c>
      <c r="B330" s="1">
        <v>2.9585798816568052</v>
      </c>
      <c r="C330">
        <v>33.799999999999997</v>
      </c>
      <c r="D330">
        <v>4</v>
      </c>
      <c r="E330">
        <v>0.97</v>
      </c>
      <c r="F330">
        <v>0.67</v>
      </c>
      <c r="G330">
        <v>2.145</v>
      </c>
      <c r="H330">
        <v>18</v>
      </c>
      <c r="I330">
        <v>80</v>
      </c>
      <c r="J330">
        <v>1</v>
      </c>
      <c r="K330">
        <v>3</v>
      </c>
      <c r="L330">
        <v>0</v>
      </c>
      <c r="M330">
        <v>0</v>
      </c>
      <c r="N330">
        <v>1</v>
      </c>
      <c r="O330" t="s">
        <v>192</v>
      </c>
    </row>
    <row r="331" spans="1:15" x14ac:dyDescent="0.25">
      <c r="A331" s="1">
        <v>3.3557046979865772</v>
      </c>
      <c r="B331" s="1">
        <v>3.3557046979865772</v>
      </c>
      <c r="C331">
        <v>29.8</v>
      </c>
      <c r="D331">
        <v>4</v>
      </c>
      <c r="E331">
        <v>0.89</v>
      </c>
      <c r="F331">
        <v>0.62</v>
      </c>
      <c r="G331">
        <v>1.845</v>
      </c>
      <c r="H331">
        <v>15.3</v>
      </c>
      <c r="I331">
        <v>80</v>
      </c>
      <c r="J331">
        <v>1</v>
      </c>
      <c r="K331">
        <v>2</v>
      </c>
      <c r="L331">
        <v>0</v>
      </c>
      <c r="M331">
        <v>1</v>
      </c>
      <c r="N331">
        <v>0</v>
      </c>
      <c r="O331" t="s">
        <v>264</v>
      </c>
    </row>
    <row r="332" spans="1:15" x14ac:dyDescent="0.25">
      <c r="A332" s="1">
        <v>3.0581039755351678</v>
      </c>
      <c r="B332" s="1">
        <v>3.0581039755351678</v>
      </c>
      <c r="C332">
        <v>32.700000000000003</v>
      </c>
      <c r="D332">
        <v>6</v>
      </c>
      <c r="E332">
        <v>1.68</v>
      </c>
      <c r="F332">
        <v>1.32</v>
      </c>
      <c r="G332">
        <v>2.91</v>
      </c>
      <c r="H332">
        <v>11.4</v>
      </c>
      <c r="I332">
        <v>80</v>
      </c>
      <c r="J332">
        <v>1</v>
      </c>
      <c r="K332">
        <v>3</v>
      </c>
      <c r="L332">
        <v>0</v>
      </c>
      <c r="M332">
        <v>0</v>
      </c>
      <c r="N332">
        <v>1</v>
      </c>
      <c r="O332" t="s">
        <v>265</v>
      </c>
    </row>
    <row r="333" spans="1:15" x14ac:dyDescent="0.25">
      <c r="A333" s="1">
        <v>4.2194092827004219</v>
      </c>
      <c r="B333" s="1">
        <v>4.2194092827004219</v>
      </c>
      <c r="C333">
        <v>23.7</v>
      </c>
      <c r="D333">
        <v>3</v>
      </c>
      <c r="E333">
        <v>0.7</v>
      </c>
      <c r="F333">
        <v>1</v>
      </c>
      <c r="G333">
        <v>2.42</v>
      </c>
      <c r="H333">
        <v>12.5</v>
      </c>
      <c r="I333">
        <v>80</v>
      </c>
      <c r="J333">
        <v>1</v>
      </c>
      <c r="K333">
        <v>3</v>
      </c>
      <c r="L333">
        <v>0</v>
      </c>
      <c r="M333">
        <v>0</v>
      </c>
      <c r="N333">
        <v>1</v>
      </c>
      <c r="O333" t="s">
        <v>266</v>
      </c>
    </row>
    <row r="334" spans="1:15" x14ac:dyDescent="0.25">
      <c r="A334" s="1">
        <v>2.8571428571428572</v>
      </c>
      <c r="B334" s="1">
        <v>2.8571428571428572</v>
      </c>
      <c r="C334">
        <v>35</v>
      </c>
      <c r="D334">
        <v>4</v>
      </c>
      <c r="E334">
        <v>1.22</v>
      </c>
      <c r="F334">
        <v>0.88</v>
      </c>
      <c r="G334">
        <v>2.5</v>
      </c>
      <c r="H334">
        <v>15.1</v>
      </c>
      <c r="I334">
        <v>80</v>
      </c>
      <c r="J334">
        <v>1</v>
      </c>
      <c r="K334">
        <v>2</v>
      </c>
      <c r="L334">
        <v>0</v>
      </c>
      <c r="M334">
        <v>1</v>
      </c>
      <c r="N334">
        <v>0</v>
      </c>
      <c r="O334" t="s">
        <v>267</v>
      </c>
    </row>
    <row r="335" spans="1:15" x14ac:dyDescent="0.25">
      <c r="A335" s="1">
        <v>3.0864197530864197</v>
      </c>
      <c r="B335" s="1">
        <v>3.0864197530864197</v>
      </c>
      <c r="C335">
        <v>32.4</v>
      </c>
      <c r="D335">
        <v>4</v>
      </c>
      <c r="E335">
        <v>1.07</v>
      </c>
      <c r="F335">
        <v>0.72</v>
      </c>
      <c r="G335">
        <v>2.29</v>
      </c>
      <c r="H335">
        <v>17</v>
      </c>
      <c r="I335">
        <v>80</v>
      </c>
      <c r="J335">
        <v>1</v>
      </c>
      <c r="K335">
        <v>3</v>
      </c>
      <c r="L335">
        <v>0</v>
      </c>
      <c r="M335">
        <v>0</v>
      </c>
      <c r="N335">
        <v>1</v>
      </c>
      <c r="O335" t="s">
        <v>268</v>
      </c>
    </row>
    <row r="336" spans="1:15" x14ac:dyDescent="0.25">
      <c r="A336" s="1">
        <v>3.6764705882352944</v>
      </c>
      <c r="B336" s="1">
        <v>3.6764705882352944</v>
      </c>
      <c r="C336">
        <v>27.2</v>
      </c>
      <c r="D336">
        <v>4</v>
      </c>
      <c r="E336">
        <v>1.35</v>
      </c>
      <c r="F336">
        <v>0.84</v>
      </c>
      <c r="G336">
        <v>2.4900000000000002</v>
      </c>
      <c r="H336">
        <v>15.7</v>
      </c>
      <c r="I336">
        <v>81</v>
      </c>
      <c r="J336">
        <v>1</v>
      </c>
      <c r="K336">
        <v>1</v>
      </c>
      <c r="L336">
        <v>1</v>
      </c>
      <c r="M336">
        <v>0</v>
      </c>
      <c r="N336">
        <v>0</v>
      </c>
      <c r="O336" t="s">
        <v>269</v>
      </c>
    </row>
    <row r="337" spans="1:15" x14ac:dyDescent="0.25">
      <c r="A337" s="1">
        <v>3.7593984962406015</v>
      </c>
      <c r="B337" s="1">
        <v>3.7593984962406015</v>
      </c>
      <c r="C337">
        <v>26.6</v>
      </c>
      <c r="D337">
        <v>4</v>
      </c>
      <c r="E337">
        <v>1.51</v>
      </c>
      <c r="F337">
        <v>0.84</v>
      </c>
      <c r="G337">
        <v>2.6349999999999998</v>
      </c>
      <c r="H337">
        <v>16.399999999999999</v>
      </c>
      <c r="I337">
        <v>81</v>
      </c>
      <c r="J337">
        <v>1</v>
      </c>
      <c r="K337">
        <v>1</v>
      </c>
      <c r="L337">
        <v>1</v>
      </c>
      <c r="M337">
        <v>0</v>
      </c>
      <c r="N337">
        <v>0</v>
      </c>
      <c r="O337" t="s">
        <v>180</v>
      </c>
    </row>
    <row r="338" spans="1:15" x14ac:dyDescent="0.25">
      <c r="A338" s="1">
        <v>3.8759689922480618</v>
      </c>
      <c r="B338" s="1">
        <v>3.8759689922480618</v>
      </c>
      <c r="C338">
        <v>25.8</v>
      </c>
      <c r="D338">
        <v>4</v>
      </c>
      <c r="E338">
        <v>1.56</v>
      </c>
      <c r="F338">
        <v>0.92</v>
      </c>
      <c r="G338">
        <v>2.62</v>
      </c>
      <c r="H338">
        <v>14.4</v>
      </c>
      <c r="I338">
        <v>81</v>
      </c>
      <c r="J338">
        <v>1</v>
      </c>
      <c r="K338">
        <v>1</v>
      </c>
      <c r="L338">
        <v>1</v>
      </c>
      <c r="M338">
        <v>0</v>
      </c>
      <c r="N338">
        <v>0</v>
      </c>
      <c r="O338" t="s">
        <v>270</v>
      </c>
    </row>
    <row r="339" spans="1:15" x14ac:dyDescent="0.25">
      <c r="A339" s="1">
        <v>4.2553191489361701</v>
      </c>
      <c r="B339" s="1">
        <v>4.2553191489361701</v>
      </c>
      <c r="C339">
        <v>23.5</v>
      </c>
      <c r="D339">
        <v>6</v>
      </c>
      <c r="E339">
        <v>1.73</v>
      </c>
      <c r="F339">
        <v>1.1000000000000001</v>
      </c>
      <c r="G339">
        <v>2.7250000000000001</v>
      </c>
      <c r="H339">
        <v>12.6</v>
      </c>
      <c r="I339">
        <v>81</v>
      </c>
      <c r="J339">
        <v>1</v>
      </c>
      <c r="K339">
        <v>1</v>
      </c>
      <c r="L339">
        <v>1</v>
      </c>
      <c r="M339">
        <v>0</v>
      </c>
      <c r="N339">
        <v>0</v>
      </c>
      <c r="O339" t="s">
        <v>248</v>
      </c>
    </row>
    <row r="340" spans="1:15" x14ac:dyDescent="0.25">
      <c r="A340" s="1">
        <v>3.3333333333333335</v>
      </c>
      <c r="B340" s="1">
        <v>3.3333333333333335</v>
      </c>
      <c r="C340">
        <v>30</v>
      </c>
      <c r="D340">
        <v>4</v>
      </c>
      <c r="E340">
        <v>1.35</v>
      </c>
      <c r="F340">
        <v>0.84</v>
      </c>
      <c r="G340">
        <v>2.3849999999999998</v>
      </c>
      <c r="H340">
        <v>12.9</v>
      </c>
      <c r="I340">
        <v>81</v>
      </c>
      <c r="J340">
        <v>1</v>
      </c>
      <c r="K340">
        <v>1</v>
      </c>
      <c r="L340">
        <v>1</v>
      </c>
      <c r="M340">
        <v>0</v>
      </c>
      <c r="N340">
        <v>0</v>
      </c>
      <c r="O340" t="s">
        <v>269</v>
      </c>
    </row>
    <row r="341" spans="1:15" x14ac:dyDescent="0.25">
      <c r="A341" s="1">
        <v>2.5575447570332481</v>
      </c>
      <c r="B341" s="1">
        <v>2.5575447570332481</v>
      </c>
      <c r="C341">
        <v>39.1</v>
      </c>
      <c r="D341">
        <v>4</v>
      </c>
      <c r="E341">
        <v>0.79</v>
      </c>
      <c r="F341">
        <v>0.57999999999999996</v>
      </c>
      <c r="G341">
        <v>1.7549999999999999</v>
      </c>
      <c r="H341">
        <v>16.899999999999999</v>
      </c>
      <c r="I341">
        <v>81</v>
      </c>
      <c r="J341">
        <v>1</v>
      </c>
      <c r="K341">
        <v>3</v>
      </c>
      <c r="L341">
        <v>0</v>
      </c>
      <c r="M341">
        <v>0</v>
      </c>
      <c r="N341">
        <v>1</v>
      </c>
      <c r="O341" t="s">
        <v>271</v>
      </c>
    </row>
    <row r="342" spans="1:15" x14ac:dyDescent="0.25">
      <c r="A342" s="1">
        <v>2.5641025641025643</v>
      </c>
      <c r="B342" s="1">
        <v>2.5641025641025643</v>
      </c>
      <c r="C342">
        <v>39</v>
      </c>
      <c r="D342">
        <v>4</v>
      </c>
      <c r="E342">
        <v>0.86</v>
      </c>
      <c r="F342">
        <v>0.64</v>
      </c>
      <c r="G342">
        <v>1.875</v>
      </c>
      <c r="H342">
        <v>16.399999999999999</v>
      </c>
      <c r="I342">
        <v>81</v>
      </c>
      <c r="J342">
        <v>1</v>
      </c>
      <c r="K342">
        <v>1</v>
      </c>
      <c r="L342">
        <v>1</v>
      </c>
      <c r="M342">
        <v>0</v>
      </c>
      <c r="N342">
        <v>0</v>
      </c>
      <c r="O342" t="s">
        <v>272</v>
      </c>
    </row>
    <row r="343" spans="1:15" x14ac:dyDescent="0.25">
      <c r="A343" s="1">
        <v>2.8490028490028489</v>
      </c>
      <c r="B343" s="1">
        <v>2.8490028490028489</v>
      </c>
      <c r="C343">
        <v>35.1</v>
      </c>
      <c r="D343">
        <v>4</v>
      </c>
      <c r="E343">
        <v>0.81</v>
      </c>
      <c r="F343">
        <v>0.6</v>
      </c>
      <c r="G343">
        <v>1.76</v>
      </c>
      <c r="H343">
        <v>16.100000000000001</v>
      </c>
      <c r="I343">
        <v>81</v>
      </c>
      <c r="J343">
        <v>1</v>
      </c>
      <c r="K343">
        <v>3</v>
      </c>
      <c r="L343">
        <v>0</v>
      </c>
      <c r="M343">
        <v>0</v>
      </c>
      <c r="N343">
        <v>1</v>
      </c>
      <c r="O343" t="s">
        <v>273</v>
      </c>
    </row>
    <row r="344" spans="1:15" x14ac:dyDescent="0.25">
      <c r="A344" s="1">
        <v>3.0959752321981426</v>
      </c>
      <c r="B344" s="1">
        <v>3.0959752321981426</v>
      </c>
      <c r="C344">
        <v>32.299999999999997</v>
      </c>
      <c r="D344">
        <v>4</v>
      </c>
      <c r="E344">
        <v>0.97</v>
      </c>
      <c r="F344">
        <v>0.67</v>
      </c>
      <c r="G344">
        <v>2.0649999999999999</v>
      </c>
      <c r="H344">
        <v>17.8</v>
      </c>
      <c r="I344">
        <v>81</v>
      </c>
      <c r="J344">
        <v>1</v>
      </c>
      <c r="K344">
        <v>3</v>
      </c>
      <c r="L344">
        <v>0</v>
      </c>
      <c r="M344">
        <v>0</v>
      </c>
      <c r="N344">
        <v>1</v>
      </c>
      <c r="O344" t="s">
        <v>134</v>
      </c>
    </row>
    <row r="345" spans="1:15" x14ac:dyDescent="0.25">
      <c r="A345" s="1">
        <v>2.7027027027027026</v>
      </c>
      <c r="B345" s="1">
        <v>2.7027027027027026</v>
      </c>
      <c r="C345">
        <v>37</v>
      </c>
      <c r="D345">
        <v>4</v>
      </c>
      <c r="E345">
        <v>0.85</v>
      </c>
      <c r="F345">
        <v>0.65</v>
      </c>
      <c r="G345">
        <v>1.9750000000000001</v>
      </c>
      <c r="H345">
        <v>19.399999999999999</v>
      </c>
      <c r="I345">
        <v>81</v>
      </c>
      <c r="J345">
        <v>1</v>
      </c>
      <c r="K345">
        <v>3</v>
      </c>
      <c r="L345">
        <v>0</v>
      </c>
      <c r="M345">
        <v>0</v>
      </c>
      <c r="N345">
        <v>1</v>
      </c>
      <c r="O345" t="s">
        <v>274</v>
      </c>
    </row>
    <row r="346" spans="1:15" x14ac:dyDescent="0.25">
      <c r="A346" s="1">
        <v>2.6525198938992038</v>
      </c>
      <c r="B346" s="1">
        <v>2.6525198938992038</v>
      </c>
      <c r="C346">
        <v>37.700000000000003</v>
      </c>
      <c r="D346">
        <v>4</v>
      </c>
      <c r="E346">
        <v>0.89</v>
      </c>
      <c r="F346">
        <v>0.62</v>
      </c>
      <c r="G346">
        <v>2.0499999999999998</v>
      </c>
      <c r="H346">
        <v>17.3</v>
      </c>
      <c r="I346">
        <v>81</v>
      </c>
      <c r="J346">
        <v>1</v>
      </c>
      <c r="K346">
        <v>3</v>
      </c>
      <c r="L346">
        <v>0</v>
      </c>
      <c r="M346">
        <v>0</v>
      </c>
      <c r="N346">
        <v>1</v>
      </c>
      <c r="O346" t="s">
        <v>275</v>
      </c>
    </row>
    <row r="347" spans="1:15" x14ac:dyDescent="0.25">
      <c r="A347" s="1">
        <v>2.9325513196480939</v>
      </c>
      <c r="B347" s="1">
        <v>2.9325513196480939</v>
      </c>
      <c r="C347">
        <v>34.1</v>
      </c>
      <c r="D347">
        <v>4</v>
      </c>
      <c r="E347">
        <v>0.91</v>
      </c>
      <c r="F347">
        <v>0.68</v>
      </c>
      <c r="G347">
        <v>1.9850000000000001</v>
      </c>
      <c r="H347">
        <v>16</v>
      </c>
      <c r="I347">
        <v>81</v>
      </c>
      <c r="J347">
        <v>1</v>
      </c>
      <c r="K347">
        <v>3</v>
      </c>
      <c r="L347">
        <v>0</v>
      </c>
      <c r="M347">
        <v>0</v>
      </c>
      <c r="N347">
        <v>1</v>
      </c>
      <c r="O347" t="s">
        <v>276</v>
      </c>
    </row>
    <row r="348" spans="1:15" x14ac:dyDescent="0.25">
      <c r="A348" s="1">
        <v>2.8818443804034581</v>
      </c>
      <c r="B348" s="1">
        <v>2.8818443804034581</v>
      </c>
      <c r="C348">
        <v>34.700000000000003</v>
      </c>
      <c r="D348">
        <v>4</v>
      </c>
      <c r="E348">
        <v>1.05</v>
      </c>
      <c r="F348">
        <v>0.63</v>
      </c>
      <c r="G348">
        <v>2.2149999999999999</v>
      </c>
      <c r="H348">
        <v>14.9</v>
      </c>
      <c r="I348">
        <v>81</v>
      </c>
      <c r="J348">
        <v>1</v>
      </c>
      <c r="K348">
        <v>1</v>
      </c>
      <c r="L348">
        <v>1</v>
      </c>
      <c r="M348">
        <v>0</v>
      </c>
      <c r="N348">
        <v>0</v>
      </c>
      <c r="O348" t="s">
        <v>277</v>
      </c>
    </row>
    <row r="349" spans="1:15" x14ac:dyDescent="0.25">
      <c r="A349" s="1">
        <v>2.9069767441860468</v>
      </c>
      <c r="B349" s="1">
        <v>2.9069767441860468</v>
      </c>
      <c r="C349">
        <v>34.4</v>
      </c>
      <c r="D349">
        <v>4</v>
      </c>
      <c r="E349">
        <v>0.98</v>
      </c>
      <c r="F349">
        <v>0.65</v>
      </c>
      <c r="G349">
        <v>2.0449999999999999</v>
      </c>
      <c r="H349">
        <v>16.2</v>
      </c>
      <c r="I349">
        <v>81</v>
      </c>
      <c r="J349">
        <v>1</v>
      </c>
      <c r="K349">
        <v>1</v>
      </c>
      <c r="L349">
        <v>1</v>
      </c>
      <c r="M349">
        <v>0</v>
      </c>
      <c r="N349">
        <v>0</v>
      </c>
      <c r="O349" t="s">
        <v>278</v>
      </c>
    </row>
    <row r="350" spans="1:15" x14ac:dyDescent="0.25">
      <c r="A350" s="1">
        <v>3.3444816053511706</v>
      </c>
      <c r="B350" s="1">
        <v>3.3444816053511706</v>
      </c>
      <c r="C350">
        <v>29.9</v>
      </c>
      <c r="D350">
        <v>4</v>
      </c>
      <c r="E350">
        <v>0.98</v>
      </c>
      <c r="F350">
        <v>0.65</v>
      </c>
      <c r="G350">
        <v>2.38</v>
      </c>
      <c r="H350">
        <v>20.7</v>
      </c>
      <c r="I350">
        <v>81</v>
      </c>
      <c r="J350">
        <v>1</v>
      </c>
      <c r="K350">
        <v>1</v>
      </c>
      <c r="L350">
        <v>1</v>
      </c>
      <c r="M350">
        <v>0</v>
      </c>
      <c r="N350">
        <v>0</v>
      </c>
      <c r="O350" t="s">
        <v>279</v>
      </c>
    </row>
    <row r="351" spans="1:15" x14ac:dyDescent="0.25">
      <c r="A351" s="1">
        <v>3.0303030303030303</v>
      </c>
      <c r="B351" s="1">
        <v>3.0303030303030303</v>
      </c>
      <c r="C351">
        <v>33</v>
      </c>
      <c r="D351">
        <v>4</v>
      </c>
      <c r="E351">
        <v>1.05</v>
      </c>
      <c r="F351">
        <v>0.74</v>
      </c>
      <c r="G351">
        <v>2.19</v>
      </c>
      <c r="H351">
        <v>14.2</v>
      </c>
      <c r="I351">
        <v>81</v>
      </c>
      <c r="J351">
        <v>1</v>
      </c>
      <c r="K351">
        <v>2</v>
      </c>
      <c r="L351">
        <v>0</v>
      </c>
      <c r="M351">
        <v>1</v>
      </c>
      <c r="N351">
        <v>0</v>
      </c>
      <c r="O351" t="s">
        <v>280</v>
      </c>
    </row>
    <row r="352" spans="1:15" x14ac:dyDescent="0.25">
      <c r="A352" s="1">
        <v>2.9673590504451037</v>
      </c>
      <c r="B352" s="1">
        <v>2.9673590504451037</v>
      </c>
      <c r="C352">
        <v>33.700000000000003</v>
      </c>
      <c r="D352">
        <v>4</v>
      </c>
      <c r="E352">
        <v>1.07</v>
      </c>
      <c r="F352">
        <v>0.75</v>
      </c>
      <c r="G352">
        <v>2.21</v>
      </c>
      <c r="H352">
        <v>14.4</v>
      </c>
      <c r="I352">
        <v>81</v>
      </c>
      <c r="J352">
        <v>1</v>
      </c>
      <c r="K352">
        <v>3</v>
      </c>
      <c r="L352">
        <v>0</v>
      </c>
      <c r="M352">
        <v>0</v>
      </c>
      <c r="N352">
        <v>1</v>
      </c>
      <c r="O352" t="s">
        <v>281</v>
      </c>
    </row>
    <row r="353" spans="1:15" x14ac:dyDescent="0.25">
      <c r="A353" s="1">
        <v>3.0864197530864197</v>
      </c>
      <c r="B353" s="1">
        <v>3.0864197530864197</v>
      </c>
      <c r="C353">
        <v>32.4</v>
      </c>
      <c r="D353">
        <v>4</v>
      </c>
      <c r="E353">
        <v>1.08</v>
      </c>
      <c r="F353">
        <v>0.75</v>
      </c>
      <c r="G353">
        <v>2.35</v>
      </c>
      <c r="H353">
        <v>16.8</v>
      </c>
      <c r="I353">
        <v>81</v>
      </c>
      <c r="J353">
        <v>1</v>
      </c>
      <c r="K353">
        <v>3</v>
      </c>
      <c r="L353">
        <v>0</v>
      </c>
      <c r="M353">
        <v>0</v>
      </c>
      <c r="N353">
        <v>1</v>
      </c>
      <c r="O353" t="s">
        <v>146</v>
      </c>
    </row>
    <row r="354" spans="1:15" x14ac:dyDescent="0.25">
      <c r="A354" s="1">
        <v>3.0395136778115504</v>
      </c>
      <c r="B354" s="1">
        <v>3.0395136778115504</v>
      </c>
      <c r="C354">
        <v>32.9</v>
      </c>
      <c r="D354">
        <v>4</v>
      </c>
      <c r="E354">
        <v>1.19</v>
      </c>
      <c r="F354">
        <v>1</v>
      </c>
      <c r="G354">
        <v>2.6150000000000002</v>
      </c>
      <c r="H354">
        <v>14.8</v>
      </c>
      <c r="I354">
        <v>81</v>
      </c>
      <c r="J354">
        <v>1</v>
      </c>
      <c r="K354">
        <v>3</v>
      </c>
      <c r="L354">
        <v>0</v>
      </c>
      <c r="M354">
        <v>0</v>
      </c>
      <c r="N354">
        <v>1</v>
      </c>
      <c r="O354" t="s">
        <v>282</v>
      </c>
    </row>
    <row r="355" spans="1:15" x14ac:dyDescent="0.25">
      <c r="A355" s="1">
        <v>3.1645569620253164</v>
      </c>
      <c r="B355" s="1">
        <v>3.1645569620253164</v>
      </c>
      <c r="C355">
        <v>31.6</v>
      </c>
      <c r="D355">
        <v>4</v>
      </c>
      <c r="E355">
        <v>1.2</v>
      </c>
      <c r="F355">
        <v>0.74</v>
      </c>
      <c r="G355">
        <v>2.6349999999999998</v>
      </c>
      <c r="H355">
        <v>18.3</v>
      </c>
      <c r="I355">
        <v>81</v>
      </c>
      <c r="J355">
        <v>1</v>
      </c>
      <c r="K355">
        <v>3</v>
      </c>
      <c r="L355">
        <v>0</v>
      </c>
      <c r="M355">
        <v>0</v>
      </c>
      <c r="N355">
        <v>1</v>
      </c>
      <c r="O355" t="s">
        <v>256</v>
      </c>
    </row>
    <row r="356" spans="1:15" x14ac:dyDescent="0.25">
      <c r="A356" s="1">
        <v>3.5587188612099641</v>
      </c>
      <c r="B356" s="1">
        <v>3.5587188612099641</v>
      </c>
      <c r="C356">
        <v>28.1</v>
      </c>
      <c r="D356">
        <v>4</v>
      </c>
      <c r="E356">
        <v>1.41</v>
      </c>
      <c r="F356">
        <v>0.8</v>
      </c>
      <c r="G356">
        <v>3.23</v>
      </c>
      <c r="H356">
        <v>20.399999999999999</v>
      </c>
      <c r="I356">
        <v>81</v>
      </c>
      <c r="J356">
        <v>1</v>
      </c>
      <c r="K356">
        <v>2</v>
      </c>
      <c r="L356">
        <v>0</v>
      </c>
      <c r="M356">
        <v>1</v>
      </c>
      <c r="N356">
        <v>0</v>
      </c>
      <c r="O356" t="s">
        <v>283</v>
      </c>
    </row>
    <row r="357" spans="1:15" x14ac:dyDescent="0.25">
      <c r="A357" s="1">
        <v>3.2573289902280131</v>
      </c>
      <c r="B357" s="1">
        <v>3.2573289902280131</v>
      </c>
      <c r="C357">
        <v>30.7</v>
      </c>
      <c r="D357">
        <v>6</v>
      </c>
      <c r="E357">
        <v>1.45</v>
      </c>
      <c r="F357">
        <v>0.76</v>
      </c>
      <c r="G357">
        <v>3.16</v>
      </c>
      <c r="H357">
        <v>19.600000000000001</v>
      </c>
      <c r="I357">
        <v>81</v>
      </c>
      <c r="J357">
        <v>1</v>
      </c>
      <c r="K357">
        <v>2</v>
      </c>
      <c r="L357">
        <v>0</v>
      </c>
      <c r="M357">
        <v>1</v>
      </c>
      <c r="N357">
        <v>0</v>
      </c>
      <c r="O357" t="s">
        <v>284</v>
      </c>
    </row>
    <row r="358" spans="1:15" x14ac:dyDescent="0.25">
      <c r="A358" s="1">
        <v>3.9370078740157481</v>
      </c>
      <c r="B358" s="1">
        <v>3.9370078740157481</v>
      </c>
      <c r="C358">
        <v>25.4</v>
      </c>
      <c r="D358">
        <v>6</v>
      </c>
      <c r="E358">
        <v>1.68</v>
      </c>
      <c r="F358">
        <v>1.1599999999999999</v>
      </c>
      <c r="G358">
        <v>2.9</v>
      </c>
      <c r="H358">
        <v>12.6</v>
      </c>
      <c r="I358">
        <v>81</v>
      </c>
      <c r="J358">
        <v>1</v>
      </c>
      <c r="K358">
        <v>3</v>
      </c>
      <c r="L358">
        <v>0</v>
      </c>
      <c r="M358">
        <v>0</v>
      </c>
      <c r="N358">
        <v>1</v>
      </c>
      <c r="O358" t="s">
        <v>285</v>
      </c>
    </row>
    <row r="359" spans="1:15" x14ac:dyDescent="0.25">
      <c r="A359" s="1">
        <v>4.1322314049586781</v>
      </c>
      <c r="B359" s="1">
        <v>4.1322314049586781</v>
      </c>
      <c r="C359">
        <v>24.2</v>
      </c>
      <c r="D359">
        <v>6</v>
      </c>
      <c r="E359">
        <v>1.46</v>
      </c>
      <c r="F359">
        <v>1.2</v>
      </c>
      <c r="G359">
        <v>2.93</v>
      </c>
      <c r="H359">
        <v>13.8</v>
      </c>
      <c r="I359">
        <v>81</v>
      </c>
      <c r="J359">
        <v>1</v>
      </c>
      <c r="K359">
        <v>3</v>
      </c>
      <c r="L359">
        <v>0</v>
      </c>
      <c r="M359">
        <v>0</v>
      </c>
      <c r="N359">
        <v>1</v>
      </c>
      <c r="O359" t="s">
        <v>286</v>
      </c>
    </row>
    <row r="360" spans="1:15" x14ac:dyDescent="0.25">
      <c r="A360" s="1">
        <v>4.4642857142857144</v>
      </c>
      <c r="B360" s="1">
        <v>4.4642857142857144</v>
      </c>
      <c r="C360">
        <v>22.4</v>
      </c>
      <c r="D360">
        <v>6</v>
      </c>
      <c r="E360">
        <v>2.31</v>
      </c>
      <c r="F360">
        <v>1.1000000000000001</v>
      </c>
      <c r="G360">
        <v>3.415</v>
      </c>
      <c r="H360">
        <v>15.8</v>
      </c>
      <c r="I360">
        <v>81</v>
      </c>
      <c r="J360">
        <v>1</v>
      </c>
      <c r="K360">
        <v>1</v>
      </c>
      <c r="L360">
        <v>1</v>
      </c>
      <c r="M360">
        <v>0</v>
      </c>
      <c r="N360">
        <v>0</v>
      </c>
      <c r="O360" t="s">
        <v>140</v>
      </c>
    </row>
    <row r="361" spans="1:15" x14ac:dyDescent="0.25">
      <c r="A361" s="1">
        <v>3.7593984962406015</v>
      </c>
      <c r="B361" s="1">
        <v>3.7593984962406015</v>
      </c>
      <c r="C361">
        <v>26.6</v>
      </c>
      <c r="D361">
        <v>8</v>
      </c>
      <c r="E361">
        <v>3.5</v>
      </c>
      <c r="F361">
        <v>1.05</v>
      </c>
      <c r="G361">
        <v>3.7250000000000001</v>
      </c>
      <c r="H361">
        <v>19</v>
      </c>
      <c r="I361">
        <v>81</v>
      </c>
      <c r="J361">
        <v>1</v>
      </c>
      <c r="K361">
        <v>1</v>
      </c>
      <c r="L361">
        <v>1</v>
      </c>
      <c r="M361">
        <v>0</v>
      </c>
      <c r="N361">
        <v>0</v>
      </c>
      <c r="O361" t="s">
        <v>287</v>
      </c>
    </row>
    <row r="362" spans="1:15" x14ac:dyDescent="0.25">
      <c r="A362" s="1">
        <v>4.9504950495049505</v>
      </c>
      <c r="B362" s="1">
        <v>4.9504950495049505</v>
      </c>
      <c r="C362">
        <v>20.2</v>
      </c>
      <c r="D362">
        <v>6</v>
      </c>
      <c r="E362">
        <v>2</v>
      </c>
      <c r="F362">
        <v>0.88</v>
      </c>
      <c r="G362">
        <v>3.06</v>
      </c>
      <c r="H362">
        <v>17.100000000000001</v>
      </c>
      <c r="I362">
        <v>81</v>
      </c>
      <c r="J362">
        <v>1</v>
      </c>
      <c r="K362">
        <v>1</v>
      </c>
      <c r="L362">
        <v>1</v>
      </c>
      <c r="M362">
        <v>0</v>
      </c>
      <c r="N362">
        <v>0</v>
      </c>
      <c r="O362" t="s">
        <v>288</v>
      </c>
    </row>
    <row r="363" spans="1:15" x14ac:dyDescent="0.25">
      <c r="A363" s="1">
        <v>5.6818181818181817</v>
      </c>
      <c r="B363" s="1">
        <v>5.6818181818181817</v>
      </c>
      <c r="C363">
        <v>17.600000000000001</v>
      </c>
      <c r="D363">
        <v>6</v>
      </c>
      <c r="E363">
        <v>2.25</v>
      </c>
      <c r="F363">
        <v>0.85</v>
      </c>
      <c r="G363">
        <v>3.4649999999999999</v>
      </c>
      <c r="H363">
        <v>16.600000000000001</v>
      </c>
      <c r="I363">
        <v>81</v>
      </c>
      <c r="J363">
        <v>1</v>
      </c>
      <c r="K363">
        <v>1</v>
      </c>
      <c r="L363">
        <v>1</v>
      </c>
      <c r="M363">
        <v>0</v>
      </c>
      <c r="N363">
        <v>0</v>
      </c>
      <c r="O363" t="s">
        <v>289</v>
      </c>
    </row>
    <row r="364" spans="1:15" x14ac:dyDescent="0.25">
      <c r="A364" s="1">
        <v>3.5714285714285716</v>
      </c>
      <c r="B364" s="1"/>
      <c r="C364">
        <v>28</v>
      </c>
      <c r="D364">
        <v>4</v>
      </c>
      <c r="E364">
        <v>1.1200000000000001</v>
      </c>
      <c r="F364">
        <v>0.88</v>
      </c>
      <c r="G364">
        <v>2.605</v>
      </c>
      <c r="H364">
        <v>19.600000000000001</v>
      </c>
      <c r="I364">
        <v>82</v>
      </c>
      <c r="J364">
        <v>0</v>
      </c>
      <c r="K364">
        <v>1</v>
      </c>
      <c r="L364">
        <v>1</v>
      </c>
      <c r="M364">
        <v>0</v>
      </c>
      <c r="N364">
        <v>0</v>
      </c>
      <c r="O364" t="s">
        <v>290</v>
      </c>
    </row>
    <row r="365" spans="1:15" x14ac:dyDescent="0.25">
      <c r="A365" s="1">
        <v>3.7037037037037037</v>
      </c>
      <c r="B365" s="1"/>
      <c r="C365">
        <v>27</v>
      </c>
      <c r="D365">
        <v>4</v>
      </c>
      <c r="E365">
        <v>1.1200000000000001</v>
      </c>
      <c r="F365">
        <v>0.88</v>
      </c>
      <c r="G365">
        <v>2.64</v>
      </c>
      <c r="H365">
        <v>18.600000000000001</v>
      </c>
      <c r="I365">
        <v>82</v>
      </c>
      <c r="J365">
        <v>0</v>
      </c>
      <c r="K365">
        <v>1</v>
      </c>
      <c r="L365">
        <v>1</v>
      </c>
      <c r="M365">
        <v>0</v>
      </c>
      <c r="N365">
        <v>0</v>
      </c>
      <c r="O365" t="s">
        <v>291</v>
      </c>
    </row>
    <row r="366" spans="1:15" x14ac:dyDescent="0.25">
      <c r="A366" s="1">
        <v>2.9411764705882355</v>
      </c>
      <c r="B366" s="1"/>
      <c r="C366">
        <v>34</v>
      </c>
      <c r="D366">
        <v>4</v>
      </c>
      <c r="E366">
        <v>1.1200000000000001</v>
      </c>
      <c r="F366">
        <v>0.88</v>
      </c>
      <c r="G366">
        <v>2.395</v>
      </c>
      <c r="H366">
        <v>18</v>
      </c>
      <c r="I366">
        <v>82</v>
      </c>
      <c r="J366">
        <v>0</v>
      </c>
      <c r="K366">
        <v>1</v>
      </c>
      <c r="L366">
        <v>1</v>
      </c>
      <c r="M366">
        <v>0</v>
      </c>
      <c r="N366">
        <v>0</v>
      </c>
      <c r="O366" t="s">
        <v>292</v>
      </c>
    </row>
    <row r="367" spans="1:15" x14ac:dyDescent="0.25">
      <c r="A367" s="1">
        <v>3.225806451612903</v>
      </c>
      <c r="B367" s="1"/>
      <c r="C367">
        <v>31</v>
      </c>
      <c r="D367">
        <v>4</v>
      </c>
      <c r="E367">
        <v>1.1200000000000001</v>
      </c>
      <c r="F367">
        <v>0.85</v>
      </c>
      <c r="G367">
        <v>2.5750000000000002</v>
      </c>
      <c r="H367">
        <v>16.2</v>
      </c>
      <c r="I367">
        <v>82</v>
      </c>
      <c r="J367">
        <v>0</v>
      </c>
      <c r="K367">
        <v>1</v>
      </c>
      <c r="L367">
        <v>1</v>
      </c>
      <c r="M367">
        <v>0</v>
      </c>
      <c r="N367">
        <v>0</v>
      </c>
      <c r="O367" t="s">
        <v>293</v>
      </c>
    </row>
    <row r="368" spans="1:15" x14ac:dyDescent="0.25">
      <c r="A368" s="1">
        <v>3.4482758620689653</v>
      </c>
      <c r="B368" s="1"/>
      <c r="C368">
        <v>29</v>
      </c>
      <c r="D368">
        <v>4</v>
      </c>
      <c r="E368">
        <v>1.35</v>
      </c>
      <c r="F368">
        <v>0.84</v>
      </c>
      <c r="G368">
        <v>2.5249999999999999</v>
      </c>
      <c r="H368">
        <v>16</v>
      </c>
      <c r="I368">
        <v>82</v>
      </c>
      <c r="J368">
        <v>0</v>
      </c>
      <c r="K368">
        <v>1</v>
      </c>
      <c r="L368">
        <v>1</v>
      </c>
      <c r="M368">
        <v>0</v>
      </c>
      <c r="N368">
        <v>0</v>
      </c>
      <c r="O368" t="s">
        <v>294</v>
      </c>
    </row>
    <row r="369" spans="1:15" x14ac:dyDescent="0.25">
      <c r="A369" s="1">
        <v>3.7037037037037037</v>
      </c>
      <c r="B369" s="1"/>
      <c r="C369">
        <v>27</v>
      </c>
      <c r="D369">
        <v>4</v>
      </c>
      <c r="E369">
        <v>1.51</v>
      </c>
      <c r="F369">
        <v>0.9</v>
      </c>
      <c r="G369">
        <v>2.7349999999999999</v>
      </c>
      <c r="H369">
        <v>18</v>
      </c>
      <c r="I369">
        <v>82</v>
      </c>
      <c r="J369">
        <v>0</v>
      </c>
      <c r="K369">
        <v>1</v>
      </c>
      <c r="L369">
        <v>1</v>
      </c>
      <c r="M369">
        <v>0</v>
      </c>
      <c r="N369">
        <v>0</v>
      </c>
      <c r="O369" t="s">
        <v>250</v>
      </c>
    </row>
    <row r="370" spans="1:15" x14ac:dyDescent="0.25">
      <c r="A370" s="1">
        <v>4.166666666666667</v>
      </c>
      <c r="B370" s="1"/>
      <c r="C370">
        <v>24</v>
      </c>
      <c r="D370">
        <v>4</v>
      </c>
      <c r="E370">
        <v>1.4</v>
      </c>
      <c r="F370">
        <v>0.92</v>
      </c>
      <c r="G370">
        <v>2.8650000000000002</v>
      </c>
      <c r="H370">
        <v>16.399999999999999</v>
      </c>
      <c r="I370">
        <v>82</v>
      </c>
      <c r="J370">
        <v>0</v>
      </c>
      <c r="K370">
        <v>1</v>
      </c>
      <c r="L370">
        <v>1</v>
      </c>
      <c r="M370">
        <v>0</v>
      </c>
      <c r="N370">
        <v>0</v>
      </c>
      <c r="O370" t="s">
        <v>295</v>
      </c>
    </row>
    <row r="371" spans="1:15" x14ac:dyDescent="0.25">
      <c r="A371" s="1">
        <v>2.7777777777777777</v>
      </c>
      <c r="B371" s="1"/>
      <c r="C371">
        <v>36</v>
      </c>
      <c r="D371">
        <v>4</v>
      </c>
      <c r="E371">
        <v>1.05</v>
      </c>
      <c r="F371">
        <v>0.74</v>
      </c>
      <c r="G371">
        <v>1.98</v>
      </c>
      <c r="H371">
        <v>15.3</v>
      </c>
      <c r="I371">
        <v>82</v>
      </c>
      <c r="J371">
        <v>0</v>
      </c>
      <c r="K371">
        <v>2</v>
      </c>
      <c r="L371">
        <v>0</v>
      </c>
      <c r="M371">
        <v>1</v>
      </c>
      <c r="N371">
        <v>0</v>
      </c>
      <c r="O371" t="s">
        <v>296</v>
      </c>
    </row>
    <row r="372" spans="1:15" x14ac:dyDescent="0.25">
      <c r="A372" s="1">
        <v>2.7027027027027026</v>
      </c>
      <c r="B372" s="1"/>
      <c r="C372">
        <v>37</v>
      </c>
      <c r="D372">
        <v>4</v>
      </c>
      <c r="E372">
        <v>0.91</v>
      </c>
      <c r="F372">
        <v>0.68</v>
      </c>
      <c r="G372">
        <v>2.0249999999999999</v>
      </c>
      <c r="H372">
        <v>18.2</v>
      </c>
      <c r="I372">
        <v>82</v>
      </c>
      <c r="J372">
        <v>0</v>
      </c>
      <c r="K372">
        <v>3</v>
      </c>
      <c r="L372">
        <v>0</v>
      </c>
      <c r="M372">
        <v>0</v>
      </c>
      <c r="N372">
        <v>1</v>
      </c>
      <c r="O372" t="s">
        <v>297</v>
      </c>
    </row>
    <row r="373" spans="1:15" x14ac:dyDescent="0.25">
      <c r="A373" s="1">
        <v>3.225806451612903</v>
      </c>
      <c r="B373" s="1"/>
      <c r="C373">
        <v>31</v>
      </c>
      <c r="D373">
        <v>4</v>
      </c>
      <c r="E373">
        <v>0.91</v>
      </c>
      <c r="F373">
        <v>0.68</v>
      </c>
      <c r="G373">
        <v>1.97</v>
      </c>
      <c r="H373">
        <v>17.600000000000001</v>
      </c>
      <c r="I373">
        <v>82</v>
      </c>
      <c r="J373">
        <v>0</v>
      </c>
      <c r="K373">
        <v>3</v>
      </c>
      <c r="L373">
        <v>0</v>
      </c>
      <c r="M373">
        <v>0</v>
      </c>
      <c r="N373">
        <v>1</v>
      </c>
      <c r="O373" t="s">
        <v>298</v>
      </c>
    </row>
    <row r="374" spans="1:15" x14ac:dyDescent="0.25">
      <c r="A374" s="1">
        <v>2.6315789473684212</v>
      </c>
      <c r="B374" s="1"/>
      <c r="C374">
        <v>38</v>
      </c>
      <c r="D374">
        <v>4</v>
      </c>
      <c r="E374">
        <v>1.05</v>
      </c>
      <c r="F374">
        <v>0.63</v>
      </c>
      <c r="G374">
        <v>2.125</v>
      </c>
      <c r="H374">
        <v>14.7</v>
      </c>
      <c r="I374">
        <v>82</v>
      </c>
      <c r="J374">
        <v>0</v>
      </c>
      <c r="K374">
        <v>1</v>
      </c>
      <c r="L374">
        <v>1</v>
      </c>
      <c r="M374">
        <v>0</v>
      </c>
      <c r="N374">
        <v>0</v>
      </c>
      <c r="O374" t="s">
        <v>299</v>
      </c>
    </row>
    <row r="375" spans="1:15" x14ac:dyDescent="0.25">
      <c r="A375" s="1">
        <v>2.7777777777777777</v>
      </c>
      <c r="B375" s="1"/>
      <c r="C375">
        <v>36</v>
      </c>
      <c r="D375">
        <v>4</v>
      </c>
      <c r="E375">
        <v>0.98</v>
      </c>
      <c r="F375">
        <v>0.7</v>
      </c>
      <c r="G375">
        <v>2.125</v>
      </c>
      <c r="H375">
        <v>17.3</v>
      </c>
      <c r="I375">
        <v>82</v>
      </c>
      <c r="J375">
        <v>0</v>
      </c>
      <c r="K375">
        <v>1</v>
      </c>
      <c r="L375">
        <v>1</v>
      </c>
      <c r="M375">
        <v>0</v>
      </c>
      <c r="N375">
        <v>0</v>
      </c>
      <c r="O375" t="s">
        <v>300</v>
      </c>
    </row>
    <row r="376" spans="1:15" x14ac:dyDescent="0.25">
      <c r="A376" s="1">
        <v>2.7777777777777777</v>
      </c>
      <c r="B376" s="1"/>
      <c r="C376">
        <v>36</v>
      </c>
      <c r="D376">
        <v>4</v>
      </c>
      <c r="E376">
        <v>1.2</v>
      </c>
      <c r="F376">
        <v>0.88</v>
      </c>
      <c r="G376">
        <v>2.16</v>
      </c>
      <c r="H376">
        <v>14.5</v>
      </c>
      <c r="I376">
        <v>82</v>
      </c>
      <c r="J376">
        <v>0</v>
      </c>
      <c r="K376">
        <v>3</v>
      </c>
      <c r="L376">
        <v>0</v>
      </c>
      <c r="M376">
        <v>0</v>
      </c>
      <c r="N376">
        <v>1</v>
      </c>
      <c r="O376" t="s">
        <v>301</v>
      </c>
    </row>
    <row r="377" spans="1:15" x14ac:dyDescent="0.25">
      <c r="A377" s="1">
        <v>2.7777777777777777</v>
      </c>
      <c r="B377" s="1"/>
      <c r="C377">
        <v>36</v>
      </c>
      <c r="D377">
        <v>4</v>
      </c>
      <c r="E377">
        <v>1.07</v>
      </c>
      <c r="F377">
        <v>0.75</v>
      </c>
      <c r="G377">
        <v>2.2050000000000001</v>
      </c>
      <c r="H377">
        <v>14.5</v>
      </c>
      <c r="I377">
        <v>82</v>
      </c>
      <c r="J377">
        <v>0</v>
      </c>
      <c r="K377">
        <v>3</v>
      </c>
      <c r="L377">
        <v>0</v>
      </c>
      <c r="M377">
        <v>0</v>
      </c>
      <c r="N377">
        <v>1</v>
      </c>
      <c r="O377" t="s">
        <v>268</v>
      </c>
    </row>
    <row r="378" spans="1:15" x14ac:dyDescent="0.25">
      <c r="A378" s="1">
        <v>2.9411764705882355</v>
      </c>
      <c r="B378" s="1"/>
      <c r="C378">
        <v>34</v>
      </c>
      <c r="D378">
        <v>4</v>
      </c>
      <c r="E378">
        <v>1.08</v>
      </c>
      <c r="F378">
        <v>0.7</v>
      </c>
      <c r="G378">
        <v>2.2450000000000001</v>
      </c>
      <c r="H378">
        <v>16.899999999999999</v>
      </c>
      <c r="I378">
        <v>82</v>
      </c>
      <c r="J378">
        <v>0</v>
      </c>
      <c r="K378">
        <v>3</v>
      </c>
      <c r="L378">
        <v>0</v>
      </c>
      <c r="M378">
        <v>0</v>
      </c>
      <c r="N378">
        <v>1</v>
      </c>
      <c r="O378" t="s">
        <v>146</v>
      </c>
    </row>
    <row r="379" spans="1:15" x14ac:dyDescent="0.25">
      <c r="A379" s="1">
        <v>2.6315789473684212</v>
      </c>
      <c r="B379" s="1"/>
      <c r="C379">
        <v>38</v>
      </c>
      <c r="D379">
        <v>4</v>
      </c>
      <c r="E379">
        <v>0.91</v>
      </c>
      <c r="F379">
        <v>0.67</v>
      </c>
      <c r="G379">
        <v>1.9650000000000001</v>
      </c>
      <c r="H379">
        <v>15</v>
      </c>
      <c r="I379">
        <v>82</v>
      </c>
      <c r="J379">
        <v>0</v>
      </c>
      <c r="K379">
        <v>3</v>
      </c>
      <c r="L379">
        <v>0</v>
      </c>
      <c r="M379">
        <v>0</v>
      </c>
      <c r="N379">
        <v>1</v>
      </c>
      <c r="O379" t="s">
        <v>133</v>
      </c>
    </row>
    <row r="380" spans="1:15" x14ac:dyDescent="0.25">
      <c r="A380" s="1">
        <v>3.125</v>
      </c>
      <c r="B380" s="1"/>
      <c r="C380">
        <v>32</v>
      </c>
      <c r="D380">
        <v>4</v>
      </c>
      <c r="E380">
        <v>0.91</v>
      </c>
      <c r="F380">
        <v>0.67</v>
      </c>
      <c r="G380">
        <v>1.9650000000000001</v>
      </c>
      <c r="H380">
        <v>15.7</v>
      </c>
      <c r="I380">
        <v>82</v>
      </c>
      <c r="J380">
        <v>0</v>
      </c>
      <c r="K380">
        <v>3</v>
      </c>
      <c r="L380">
        <v>0</v>
      </c>
      <c r="M380">
        <v>0</v>
      </c>
      <c r="N380">
        <v>1</v>
      </c>
      <c r="O380" t="s">
        <v>302</v>
      </c>
    </row>
    <row r="381" spans="1:15" x14ac:dyDescent="0.25">
      <c r="A381" s="1">
        <v>2.6315789473684212</v>
      </c>
      <c r="B381" s="1"/>
      <c r="C381">
        <v>38</v>
      </c>
      <c r="D381">
        <v>4</v>
      </c>
      <c r="E381">
        <v>0.91</v>
      </c>
      <c r="F381">
        <v>0.67</v>
      </c>
      <c r="G381">
        <v>1.9950000000000001</v>
      </c>
      <c r="H381">
        <v>16.2</v>
      </c>
      <c r="I381">
        <v>82</v>
      </c>
      <c r="J381">
        <v>0</v>
      </c>
      <c r="K381">
        <v>3</v>
      </c>
      <c r="L381">
        <v>0</v>
      </c>
      <c r="M381">
        <v>0</v>
      </c>
      <c r="N381">
        <v>1</v>
      </c>
      <c r="O381" t="s">
        <v>303</v>
      </c>
    </row>
    <row r="382" spans="1:15" x14ac:dyDescent="0.25">
      <c r="A382" s="1">
        <v>4</v>
      </c>
      <c r="B382" s="1"/>
      <c r="C382">
        <v>25</v>
      </c>
      <c r="D382">
        <v>6</v>
      </c>
      <c r="E382">
        <v>1.81</v>
      </c>
      <c r="F382">
        <v>1.1000000000000001</v>
      </c>
      <c r="G382">
        <v>2.9449999999999998</v>
      </c>
      <c r="H382">
        <v>16.399999999999999</v>
      </c>
      <c r="I382">
        <v>82</v>
      </c>
      <c r="J382">
        <v>0</v>
      </c>
      <c r="K382">
        <v>1</v>
      </c>
      <c r="L382">
        <v>1</v>
      </c>
      <c r="M382">
        <v>0</v>
      </c>
      <c r="N382">
        <v>0</v>
      </c>
      <c r="O382" t="s">
        <v>304</v>
      </c>
    </row>
    <row r="383" spans="1:15" x14ac:dyDescent="0.25">
      <c r="A383" s="1">
        <v>2.6315789473684212</v>
      </c>
      <c r="B383" s="1"/>
      <c r="C383">
        <v>38</v>
      </c>
      <c r="D383">
        <v>6</v>
      </c>
      <c r="E383">
        <v>2.62</v>
      </c>
      <c r="F383">
        <v>0.85</v>
      </c>
      <c r="G383">
        <v>3.0150000000000001</v>
      </c>
      <c r="H383">
        <v>17</v>
      </c>
      <c r="I383">
        <v>82</v>
      </c>
      <c r="J383">
        <v>0</v>
      </c>
      <c r="K383">
        <v>1</v>
      </c>
      <c r="L383">
        <v>1</v>
      </c>
      <c r="M383">
        <v>0</v>
      </c>
      <c r="N383">
        <v>0</v>
      </c>
      <c r="O383" t="s">
        <v>305</v>
      </c>
    </row>
    <row r="384" spans="1:15" x14ac:dyDescent="0.25">
      <c r="A384" s="1">
        <v>3.8461538461538463</v>
      </c>
      <c r="B384" s="1"/>
      <c r="C384">
        <v>26</v>
      </c>
      <c r="D384">
        <v>4</v>
      </c>
      <c r="E384">
        <v>1.56</v>
      </c>
      <c r="F384">
        <v>0.92</v>
      </c>
      <c r="G384">
        <v>2.585</v>
      </c>
      <c r="H384">
        <v>14.5</v>
      </c>
      <c r="I384">
        <v>82</v>
      </c>
      <c r="J384">
        <v>0</v>
      </c>
      <c r="K384">
        <v>1</v>
      </c>
      <c r="L384">
        <v>1</v>
      </c>
      <c r="M384">
        <v>0</v>
      </c>
      <c r="N384">
        <v>0</v>
      </c>
      <c r="O384" t="s">
        <v>306</v>
      </c>
    </row>
    <row r="385" spans="1:15" x14ac:dyDescent="0.25">
      <c r="A385" s="1">
        <v>4.5454545454545459</v>
      </c>
      <c r="B385" s="1"/>
      <c r="C385">
        <v>22</v>
      </c>
      <c r="D385">
        <v>6</v>
      </c>
      <c r="E385">
        <v>2.3199999999999998</v>
      </c>
      <c r="F385">
        <v>1.1200000000000001</v>
      </c>
      <c r="G385">
        <v>2.835</v>
      </c>
      <c r="H385">
        <v>14.7</v>
      </c>
      <c r="I385">
        <v>82</v>
      </c>
      <c r="J385">
        <v>0</v>
      </c>
      <c r="K385">
        <v>1</v>
      </c>
      <c r="L385">
        <v>1</v>
      </c>
      <c r="M385">
        <v>0</v>
      </c>
      <c r="N385">
        <v>0</v>
      </c>
      <c r="O385" t="s">
        <v>307</v>
      </c>
    </row>
    <row r="386" spans="1:15" x14ac:dyDescent="0.25">
      <c r="A386" s="1">
        <v>3.125</v>
      </c>
      <c r="B386" s="1"/>
      <c r="C386">
        <v>32</v>
      </c>
      <c r="D386">
        <v>4</v>
      </c>
      <c r="E386">
        <v>1.44</v>
      </c>
      <c r="F386">
        <v>0.96</v>
      </c>
      <c r="G386">
        <v>2.665</v>
      </c>
      <c r="H386">
        <v>13.9</v>
      </c>
      <c r="I386">
        <v>82</v>
      </c>
      <c r="J386">
        <v>0</v>
      </c>
      <c r="K386">
        <v>3</v>
      </c>
      <c r="L386">
        <v>0</v>
      </c>
      <c r="M386">
        <v>0</v>
      </c>
      <c r="N386">
        <v>1</v>
      </c>
      <c r="O386" t="s">
        <v>308</v>
      </c>
    </row>
    <row r="387" spans="1:15" x14ac:dyDescent="0.25">
      <c r="A387" s="1">
        <v>2.7777777777777777</v>
      </c>
      <c r="B387" s="1"/>
      <c r="C387">
        <v>36</v>
      </c>
      <c r="D387">
        <v>4</v>
      </c>
      <c r="E387">
        <v>1.35</v>
      </c>
      <c r="F387">
        <v>0.84</v>
      </c>
      <c r="G387">
        <v>2.37</v>
      </c>
      <c r="H387">
        <v>13</v>
      </c>
      <c r="I387">
        <v>82</v>
      </c>
      <c r="J387">
        <v>0</v>
      </c>
      <c r="K387">
        <v>1</v>
      </c>
      <c r="L387">
        <v>1</v>
      </c>
      <c r="M387">
        <v>0</v>
      </c>
      <c r="N387">
        <v>0</v>
      </c>
      <c r="O387" t="s">
        <v>309</v>
      </c>
    </row>
    <row r="388" spans="1:15" x14ac:dyDescent="0.25">
      <c r="A388" s="1">
        <v>3.7037037037037037</v>
      </c>
      <c r="B388" s="1"/>
      <c r="C388">
        <v>27</v>
      </c>
      <c r="D388">
        <v>4</v>
      </c>
      <c r="E388">
        <v>1.51</v>
      </c>
      <c r="F388">
        <v>0.9</v>
      </c>
      <c r="G388">
        <v>2.95</v>
      </c>
      <c r="H388">
        <v>17.3</v>
      </c>
      <c r="I388">
        <v>82</v>
      </c>
      <c r="J388">
        <v>0</v>
      </c>
      <c r="K388">
        <v>1</v>
      </c>
      <c r="L388">
        <v>1</v>
      </c>
      <c r="M388">
        <v>0</v>
      </c>
      <c r="N388">
        <v>0</v>
      </c>
      <c r="O388" t="s">
        <v>310</v>
      </c>
    </row>
    <row r="389" spans="1:15" x14ac:dyDescent="0.25">
      <c r="A389" s="1">
        <v>3.7037037037037037</v>
      </c>
      <c r="B389" s="1"/>
      <c r="C389">
        <v>27</v>
      </c>
      <c r="D389">
        <v>4</v>
      </c>
      <c r="E389">
        <v>1.4</v>
      </c>
      <c r="F389">
        <v>0.86</v>
      </c>
      <c r="G389">
        <v>2.79</v>
      </c>
      <c r="H389">
        <v>15.6</v>
      </c>
      <c r="I389">
        <v>82</v>
      </c>
      <c r="J389">
        <v>0</v>
      </c>
      <c r="K389">
        <v>1</v>
      </c>
      <c r="L389">
        <v>1</v>
      </c>
      <c r="M389">
        <v>0</v>
      </c>
      <c r="N389">
        <v>0</v>
      </c>
      <c r="O389" t="s">
        <v>311</v>
      </c>
    </row>
    <row r="390" spans="1:15" x14ac:dyDescent="0.25">
      <c r="A390" s="1">
        <v>2.2727272727272729</v>
      </c>
      <c r="B390" s="1"/>
      <c r="C390">
        <v>44</v>
      </c>
      <c r="D390">
        <v>4</v>
      </c>
      <c r="E390">
        <v>0.97</v>
      </c>
      <c r="F390">
        <v>0.52</v>
      </c>
      <c r="G390">
        <v>2.13</v>
      </c>
      <c r="H390">
        <v>24.6</v>
      </c>
      <c r="I390">
        <v>82</v>
      </c>
      <c r="J390">
        <v>0</v>
      </c>
      <c r="K390">
        <v>2</v>
      </c>
      <c r="L390">
        <v>0</v>
      </c>
      <c r="M390">
        <v>1</v>
      </c>
      <c r="N390">
        <v>0</v>
      </c>
      <c r="O390" t="s">
        <v>312</v>
      </c>
    </row>
    <row r="391" spans="1:15" x14ac:dyDescent="0.25">
      <c r="A391" s="1">
        <v>3.125</v>
      </c>
      <c r="B391" s="1"/>
      <c r="C391">
        <v>32</v>
      </c>
      <c r="D391">
        <v>4</v>
      </c>
      <c r="E391">
        <v>1.35</v>
      </c>
      <c r="F391">
        <v>0.84</v>
      </c>
      <c r="G391">
        <v>2.2949999999999999</v>
      </c>
      <c r="H391">
        <v>11.6</v>
      </c>
      <c r="I391">
        <v>82</v>
      </c>
      <c r="J391">
        <v>0</v>
      </c>
      <c r="K391">
        <v>1</v>
      </c>
      <c r="L391">
        <v>1</v>
      </c>
      <c r="M391">
        <v>0</v>
      </c>
      <c r="N391">
        <v>0</v>
      </c>
      <c r="O391" t="s">
        <v>313</v>
      </c>
    </row>
    <row r="392" spans="1:15" x14ac:dyDescent="0.25">
      <c r="A392" s="1">
        <v>3.5714285714285716</v>
      </c>
      <c r="B392" s="1"/>
      <c r="C392">
        <v>28</v>
      </c>
      <c r="D392">
        <v>4</v>
      </c>
      <c r="E392">
        <v>1.2</v>
      </c>
      <c r="F392">
        <v>0.79</v>
      </c>
      <c r="G392">
        <v>2.625</v>
      </c>
      <c r="H392">
        <v>18.600000000000001</v>
      </c>
      <c r="I392">
        <v>82</v>
      </c>
      <c r="J392">
        <v>0</v>
      </c>
      <c r="K392">
        <v>1</v>
      </c>
      <c r="L392">
        <v>1</v>
      </c>
      <c r="M392">
        <v>0</v>
      </c>
      <c r="N392">
        <v>0</v>
      </c>
      <c r="O392" t="s">
        <v>314</v>
      </c>
    </row>
    <row r="393" spans="1:15" x14ac:dyDescent="0.25">
      <c r="A393" s="1">
        <v>3.225806451612903</v>
      </c>
      <c r="B393" s="1"/>
      <c r="C393">
        <v>31</v>
      </c>
      <c r="D393">
        <v>4</v>
      </c>
      <c r="E393">
        <v>1.19</v>
      </c>
      <c r="F393">
        <v>0.82</v>
      </c>
      <c r="G393">
        <v>2.72</v>
      </c>
      <c r="H393">
        <v>19.399999999999999</v>
      </c>
      <c r="I393">
        <v>82</v>
      </c>
      <c r="J393">
        <v>0</v>
      </c>
      <c r="K393">
        <v>1</v>
      </c>
      <c r="L393">
        <v>1</v>
      </c>
      <c r="M393">
        <v>0</v>
      </c>
      <c r="N393">
        <v>0</v>
      </c>
      <c r="O393" t="s">
        <v>315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66"/>
  <sheetViews>
    <sheetView showGridLines="0" showRowColHeaders="0" zoomScale="125" zoomScaleNormal="125" workbookViewId="0">
      <selection activeCell="B1" sqref="B1"/>
    </sheetView>
  </sheetViews>
  <sheetFormatPr defaultRowHeight="15" outlineLevelRow="1" x14ac:dyDescent="0.25"/>
  <cols>
    <col min="1" max="1" width="15.7109375" customWidth="1"/>
    <col min="2" max="11" width="10.7109375" customWidth="1"/>
  </cols>
  <sheetData>
    <row r="1" spans="1:26" ht="11.25" customHeight="1" x14ac:dyDescent="0.25">
      <c r="A1" s="111" t="s">
        <v>388</v>
      </c>
      <c r="B1" s="109" t="s">
        <v>565</v>
      </c>
      <c r="C1" s="109"/>
      <c r="D1" s="109"/>
      <c r="E1" s="110" t="s">
        <v>566</v>
      </c>
      <c r="F1" s="109" t="s">
        <v>567</v>
      </c>
      <c r="G1" s="109" t="s">
        <v>568</v>
      </c>
      <c r="H1" s="109"/>
      <c r="I1" s="109"/>
      <c r="J1" s="110"/>
      <c r="K1" s="110" t="s">
        <v>612</v>
      </c>
      <c r="L1" s="2"/>
      <c r="M1" s="2" t="s">
        <v>486</v>
      </c>
      <c r="N1" s="2" t="s">
        <v>487</v>
      </c>
      <c r="O1" s="2" t="s">
        <v>464</v>
      </c>
      <c r="P1" s="2" t="s">
        <v>355</v>
      </c>
      <c r="Q1" s="2"/>
      <c r="R1" s="2"/>
      <c r="S1" s="2"/>
      <c r="T1" s="2"/>
      <c r="U1" s="2"/>
      <c r="V1" s="2"/>
      <c r="W1" s="2"/>
      <c r="X1" s="2"/>
      <c r="Y1" s="2"/>
      <c r="Z1" s="2"/>
    </row>
    <row r="2" spans="1:26" ht="11.25" customHeight="1" x14ac:dyDescent="0.25">
      <c r="A2" s="111" t="s">
        <v>392</v>
      </c>
      <c r="B2" s="109"/>
      <c r="C2" s="109" t="s">
        <v>1</v>
      </c>
      <c r="D2" s="109"/>
      <c r="E2" s="110">
        <v>4.9125678002661299</v>
      </c>
      <c r="F2" s="109" t="s">
        <v>569</v>
      </c>
      <c r="G2" s="109"/>
      <c r="H2" s="109"/>
      <c r="I2" s="109"/>
      <c r="J2" s="110"/>
      <c r="K2" s="110"/>
      <c r="L2" s="2"/>
      <c r="M2" s="2"/>
      <c r="N2" s="2"/>
      <c r="O2" s="2"/>
      <c r="P2" s="2"/>
      <c r="Q2" s="2"/>
      <c r="R2" s="2"/>
      <c r="S2" s="2"/>
      <c r="T2" s="2"/>
      <c r="U2" s="2"/>
      <c r="V2" s="2"/>
      <c r="W2" s="2"/>
      <c r="X2" s="2"/>
      <c r="Y2" s="2"/>
      <c r="Z2" s="2"/>
    </row>
    <row r="3" spans="1:26" ht="11.25" customHeight="1" outlineLevel="1" x14ac:dyDescent="0.25">
      <c r="A3" s="111" t="s">
        <v>393</v>
      </c>
      <c r="B3" s="109"/>
      <c r="C3" s="109"/>
      <c r="D3" s="109"/>
      <c r="E3" s="109"/>
      <c r="F3" s="109" t="s">
        <v>570</v>
      </c>
      <c r="G3" s="109"/>
      <c r="H3" s="109"/>
      <c r="I3" s="112"/>
      <c r="J3" s="110"/>
      <c r="K3" s="110"/>
      <c r="L3" s="2"/>
      <c r="M3" s="2"/>
      <c r="N3" s="2"/>
      <c r="O3" s="2"/>
      <c r="P3" s="2"/>
      <c r="Q3" s="2"/>
      <c r="R3" s="2"/>
      <c r="S3" s="2"/>
      <c r="T3" s="2"/>
      <c r="U3" s="2"/>
      <c r="V3" s="2"/>
      <c r="W3" s="2"/>
      <c r="X3" s="2"/>
      <c r="Y3" s="2"/>
      <c r="Z3" s="2"/>
    </row>
    <row r="4" spans="1:26" ht="11.25" customHeight="1" outlineLevel="1" x14ac:dyDescent="0.25">
      <c r="A4" s="109" t="s">
        <v>571</v>
      </c>
      <c r="B4" s="109"/>
      <c r="C4" s="109"/>
      <c r="D4" s="109"/>
      <c r="E4" s="109"/>
      <c r="F4" s="109"/>
      <c r="G4" s="109"/>
      <c r="H4" s="109"/>
      <c r="I4" s="109"/>
      <c r="J4" s="110"/>
      <c r="K4" s="110"/>
      <c r="L4" s="2"/>
      <c r="M4" s="2"/>
      <c r="N4" s="2"/>
      <c r="O4" s="2"/>
      <c r="P4" s="2"/>
      <c r="Q4" s="2"/>
      <c r="R4" s="2"/>
      <c r="S4" s="2"/>
      <c r="T4" s="2"/>
      <c r="U4" s="2"/>
      <c r="V4" s="2"/>
      <c r="W4" s="2"/>
      <c r="X4" s="2"/>
      <c r="Y4" s="2"/>
      <c r="Z4" s="2"/>
    </row>
    <row r="5" spans="1:26" ht="11.25" customHeight="1" outlineLevel="1" x14ac:dyDescent="0.25">
      <c r="A5" s="111" t="s">
        <v>394</v>
      </c>
      <c r="B5" s="109"/>
      <c r="C5" s="109"/>
      <c r="D5" s="109"/>
      <c r="E5" s="109"/>
      <c r="F5" s="109"/>
      <c r="G5" s="109"/>
      <c r="H5" s="109"/>
      <c r="I5" s="109"/>
      <c r="J5" s="110"/>
      <c r="K5" s="110"/>
      <c r="L5" s="2"/>
      <c r="M5" s="2"/>
      <c r="N5" s="2"/>
      <c r="O5" s="2"/>
      <c r="P5" s="2"/>
      <c r="Q5" s="2"/>
      <c r="R5" s="2"/>
      <c r="S5" s="2"/>
      <c r="T5" s="2"/>
      <c r="U5" s="2"/>
      <c r="V5" s="2"/>
      <c r="W5" s="2"/>
      <c r="X5" s="2"/>
      <c r="Y5" s="2"/>
      <c r="Z5" s="2"/>
    </row>
    <row r="6" spans="1:26" ht="11.25" customHeight="1" outlineLevel="1" x14ac:dyDescent="0.25">
      <c r="A6" s="109" t="s">
        <v>572</v>
      </c>
      <c r="B6" s="109"/>
      <c r="C6" s="109"/>
      <c r="D6" s="109"/>
      <c r="E6" s="109"/>
      <c r="F6" s="109"/>
      <c r="G6" s="109"/>
      <c r="H6" s="109"/>
      <c r="I6" s="109"/>
      <c r="J6" s="110"/>
      <c r="K6" s="110"/>
      <c r="L6" s="2"/>
      <c r="M6" s="2"/>
      <c r="N6" s="2"/>
      <c r="O6" s="2"/>
      <c r="P6" s="2"/>
      <c r="Q6" s="2"/>
      <c r="R6" s="2"/>
      <c r="S6" s="2"/>
      <c r="T6" s="2"/>
      <c r="U6" s="2"/>
      <c r="V6" s="2"/>
      <c r="W6" s="2"/>
      <c r="X6" s="2"/>
      <c r="Y6" s="2"/>
      <c r="Z6" s="2"/>
    </row>
    <row r="7" spans="1:26" ht="11.25" customHeight="1" x14ac:dyDescent="0.25">
      <c r="A7" s="109"/>
      <c r="B7" s="109"/>
      <c r="C7" s="109"/>
      <c r="D7" s="109"/>
      <c r="E7" s="109"/>
      <c r="F7" s="109"/>
      <c r="G7" s="109"/>
      <c r="H7" s="109"/>
      <c r="I7" s="109"/>
      <c r="J7" s="110"/>
      <c r="K7" s="110"/>
      <c r="L7" s="2"/>
      <c r="M7" s="2"/>
      <c r="N7" s="2"/>
      <c r="O7" s="2"/>
      <c r="P7" s="2"/>
      <c r="Q7" s="2"/>
      <c r="R7" s="2"/>
      <c r="S7" s="2"/>
      <c r="T7" s="2"/>
      <c r="U7" s="2"/>
      <c r="V7" s="2"/>
      <c r="W7" s="2"/>
      <c r="X7" s="2"/>
      <c r="Y7" s="2"/>
      <c r="Z7" s="2"/>
    </row>
    <row r="8" spans="1:26" ht="11.25" hidden="1" customHeight="1" x14ac:dyDescent="0.25">
      <c r="A8" s="115" t="s">
        <v>573</v>
      </c>
      <c r="B8" s="109"/>
      <c r="C8" s="109"/>
      <c r="D8" s="109"/>
      <c r="E8" s="109"/>
      <c r="F8" s="109"/>
      <c r="G8" s="109"/>
      <c r="H8" s="109"/>
      <c r="I8" s="109"/>
      <c r="J8" s="109"/>
      <c r="K8" s="109"/>
    </row>
    <row r="9" spans="1:26" ht="11.25" customHeight="1" thickBot="1" x14ac:dyDescent="0.3">
      <c r="A9" s="116"/>
      <c r="B9" s="116" t="s">
        <v>397</v>
      </c>
      <c r="C9" s="117" t="s">
        <v>574</v>
      </c>
      <c r="D9" s="117" t="s">
        <v>575</v>
      </c>
      <c r="E9" s="117" t="s">
        <v>576</v>
      </c>
      <c r="F9" s="117" t="s">
        <v>577</v>
      </c>
      <c r="G9" s="117" t="s">
        <v>578</v>
      </c>
      <c r="H9" s="117" t="s">
        <v>579</v>
      </c>
      <c r="I9" s="117" t="s">
        <v>402</v>
      </c>
      <c r="J9" s="109"/>
      <c r="K9" s="109"/>
    </row>
    <row r="10" spans="1:26" ht="11.25" customHeight="1" x14ac:dyDescent="0.25">
      <c r="A10" s="109"/>
      <c r="B10" s="113">
        <v>0.87467826765911505</v>
      </c>
      <c r="C10" s="113">
        <v>0.87362808554452698</v>
      </c>
      <c r="D10" s="113">
        <v>0.58977188072522002</v>
      </c>
      <c r="E10" s="113">
        <v>1.65904734516146</v>
      </c>
      <c r="F10" s="109">
        <v>362</v>
      </c>
      <c r="G10" s="109">
        <v>0</v>
      </c>
      <c r="H10" s="113">
        <v>1.9666125188455199</v>
      </c>
      <c r="I10" s="114">
        <v>0.95</v>
      </c>
      <c r="J10" s="109"/>
      <c r="K10" s="109"/>
    </row>
    <row r="11" spans="1:26" ht="11.25" customHeight="1" x14ac:dyDescent="0.25">
      <c r="A11" s="109"/>
      <c r="B11" s="109"/>
      <c r="C11" s="109"/>
      <c r="D11" s="110"/>
      <c r="E11" s="110"/>
      <c r="F11" s="109"/>
      <c r="G11" s="109"/>
      <c r="H11" s="109"/>
      <c r="I11" s="109"/>
      <c r="J11" s="109"/>
      <c r="K11" s="109"/>
    </row>
    <row r="12" spans="1:26" ht="11.25" hidden="1" customHeight="1" x14ac:dyDescent="0.25">
      <c r="A12" s="115" t="s">
        <v>580</v>
      </c>
      <c r="B12" s="109"/>
      <c r="C12" s="109"/>
      <c r="D12" s="109"/>
      <c r="E12" s="109"/>
      <c r="F12" s="109"/>
      <c r="G12" s="109"/>
      <c r="H12" s="109"/>
      <c r="I12" s="110">
        <v>4</v>
      </c>
      <c r="J12" s="109"/>
      <c r="K12" s="109"/>
    </row>
    <row r="13" spans="1:26" ht="11.25" customHeight="1" outlineLevel="1" thickBot="1" x14ac:dyDescent="0.3">
      <c r="A13" s="117" t="s">
        <v>404</v>
      </c>
      <c r="B13" s="117" t="s">
        <v>405</v>
      </c>
      <c r="C13" s="117" t="s">
        <v>406</v>
      </c>
      <c r="D13" s="117" t="s">
        <v>581</v>
      </c>
      <c r="E13" s="117" t="s">
        <v>582</v>
      </c>
      <c r="F13" s="117" t="s">
        <v>493</v>
      </c>
      <c r="G13" s="117" t="s">
        <v>494</v>
      </c>
      <c r="H13" s="117" t="s">
        <v>411</v>
      </c>
      <c r="I13" s="117" t="s">
        <v>583</v>
      </c>
      <c r="J13" s="109"/>
      <c r="K13" s="109"/>
    </row>
    <row r="14" spans="1:26" ht="11.25" customHeight="1" outlineLevel="1" x14ac:dyDescent="0.25">
      <c r="A14" s="118" t="s">
        <v>412</v>
      </c>
      <c r="B14" s="101">
        <v>10.208130630947601</v>
      </c>
      <c r="C14" s="101">
        <v>0.79401789517463095</v>
      </c>
      <c r="D14" s="101">
        <v>12.856298000000001</v>
      </c>
      <c r="E14" s="101">
        <v>0</v>
      </c>
      <c r="F14" s="101">
        <v>8.6466050981098004</v>
      </c>
      <c r="G14" s="101">
        <v>11.769656163785401</v>
      </c>
      <c r="H14" s="101">
        <v>0</v>
      </c>
      <c r="I14" s="101">
        <v>0</v>
      </c>
      <c r="J14" s="109"/>
      <c r="K14" s="109"/>
    </row>
    <row r="15" spans="1:26" ht="11.25" customHeight="1" outlineLevel="1" x14ac:dyDescent="0.25">
      <c r="A15" s="118" t="s">
        <v>6</v>
      </c>
      <c r="B15" s="101">
        <v>0.76313735652969605</v>
      </c>
      <c r="C15" s="101">
        <v>0.165050471913715</v>
      </c>
      <c r="D15" s="106">
        <v>4.6236610000000002</v>
      </c>
      <c r="E15" s="101">
        <v>5.0000000000000004E-6</v>
      </c>
      <c r="F15" s="101">
        <v>0.43854703222282199</v>
      </c>
      <c r="G15" s="101">
        <v>1.0877276808365699</v>
      </c>
      <c r="H15" s="101">
        <v>4.3621999999999996</v>
      </c>
      <c r="I15" s="78">
        <v>0.18067951939641999</v>
      </c>
      <c r="J15" s="109"/>
      <c r="K15" s="109"/>
    </row>
    <row r="16" spans="1:26" ht="11.25" customHeight="1" outlineLevel="1" x14ac:dyDescent="0.25">
      <c r="A16" s="118" t="s">
        <v>7</v>
      </c>
      <c r="B16" s="101">
        <v>1.26825029503374</v>
      </c>
      <c r="C16" s="101">
        <v>7.1646955810115501E-2</v>
      </c>
      <c r="D16" s="67">
        <v>17.701384000000001</v>
      </c>
      <c r="E16" s="101">
        <v>0</v>
      </c>
      <c r="F16" s="101">
        <v>1.1273484948004</v>
      </c>
      <c r="G16" s="101">
        <v>1.40915209526709</v>
      </c>
      <c r="H16" s="101">
        <v>3.9712000000000001</v>
      </c>
      <c r="I16" s="122">
        <v>0.659997648813194</v>
      </c>
      <c r="J16" s="109"/>
      <c r="K16" s="109"/>
    </row>
    <row r="17" spans="1:11" ht="11.25" customHeight="1" outlineLevel="1" x14ac:dyDescent="0.25">
      <c r="A17" s="118" t="s">
        <v>9</v>
      </c>
      <c r="B17" s="101">
        <v>-0.131699858431472</v>
      </c>
      <c r="C17" s="101">
        <v>1.008979736373E-2</v>
      </c>
      <c r="D17" s="69">
        <v>-13.052775</v>
      </c>
      <c r="E17" s="101">
        <v>0</v>
      </c>
      <c r="F17" s="101">
        <v>-0.15154258023959799</v>
      </c>
      <c r="G17" s="101">
        <v>-0.111857136623346</v>
      </c>
      <c r="H17" s="101">
        <v>1.2082999999999999</v>
      </c>
      <c r="I17" s="121">
        <v>-0.26844909989164301</v>
      </c>
      <c r="J17" s="109"/>
      <c r="K17" s="109"/>
    </row>
    <row r="18" spans="1:11" ht="11.25" customHeight="1" x14ac:dyDescent="0.25">
      <c r="A18" s="109"/>
      <c r="B18" s="109"/>
      <c r="C18" s="109"/>
      <c r="D18" s="109"/>
      <c r="E18" s="109"/>
      <c r="F18" s="109"/>
      <c r="G18" s="109"/>
      <c r="H18" s="109"/>
      <c r="I18" s="109"/>
      <c r="J18" s="109"/>
      <c r="K18" s="109"/>
    </row>
    <row r="19" spans="1:11" ht="11.25" hidden="1" customHeight="1" x14ac:dyDescent="0.25">
      <c r="A19" s="115" t="s">
        <v>584</v>
      </c>
      <c r="B19" s="109"/>
      <c r="C19" s="109"/>
      <c r="D19" s="109"/>
      <c r="E19" s="109"/>
      <c r="F19" s="109"/>
      <c r="G19" s="109"/>
      <c r="H19" s="109"/>
      <c r="I19" s="109"/>
      <c r="J19" s="109"/>
      <c r="K19" s="109"/>
    </row>
    <row r="20" spans="1:11" ht="11.25" hidden="1" customHeight="1" outlineLevel="1" thickBot="1" x14ac:dyDescent="0.3">
      <c r="A20" s="117" t="s">
        <v>585</v>
      </c>
      <c r="B20" s="117" t="s">
        <v>586</v>
      </c>
      <c r="C20" s="117" t="s">
        <v>419</v>
      </c>
      <c r="D20" s="117" t="s">
        <v>420</v>
      </c>
      <c r="E20" s="117" t="s">
        <v>587</v>
      </c>
      <c r="F20" s="117" t="s">
        <v>408</v>
      </c>
      <c r="G20" s="117"/>
      <c r="H20" s="117"/>
      <c r="I20" s="117"/>
      <c r="J20" s="109"/>
      <c r="K20" s="109"/>
    </row>
    <row r="21" spans="1:11" ht="11.25" hidden="1" customHeight="1" outlineLevel="1" x14ac:dyDescent="0.25">
      <c r="A21" s="118" t="s">
        <v>588</v>
      </c>
      <c r="B21" s="118">
        <v>3</v>
      </c>
      <c r="C21" s="101">
        <v>869.10669982560603</v>
      </c>
      <c r="D21" s="101">
        <v>289.70223327520199</v>
      </c>
      <c r="E21" s="101">
        <v>832.88246439229601</v>
      </c>
      <c r="F21" s="101">
        <v>0</v>
      </c>
      <c r="G21" s="109"/>
      <c r="H21" s="109"/>
      <c r="I21" s="109"/>
      <c r="J21" s="109"/>
      <c r="K21" s="109"/>
    </row>
    <row r="22" spans="1:11" ht="11.25" hidden="1" customHeight="1" outlineLevel="1" x14ac:dyDescent="0.25">
      <c r="A22" s="118" t="s">
        <v>589</v>
      </c>
      <c r="B22" s="118">
        <v>358</v>
      </c>
      <c r="C22" s="101">
        <v>124.52345192331001</v>
      </c>
      <c r="D22" s="101">
        <v>0.34783087129416301</v>
      </c>
      <c r="E22" s="118"/>
      <c r="F22" s="118"/>
      <c r="G22" s="109"/>
      <c r="H22" s="109"/>
      <c r="I22" s="109"/>
      <c r="J22" s="109"/>
      <c r="K22" s="109"/>
    </row>
    <row r="23" spans="1:11" ht="11.25" hidden="1" customHeight="1" outlineLevel="1" x14ac:dyDescent="0.25">
      <c r="A23" s="118" t="s">
        <v>590</v>
      </c>
      <c r="B23" s="118">
        <v>361</v>
      </c>
      <c r="C23" s="101">
        <v>993.630151748917</v>
      </c>
      <c r="D23" s="118"/>
      <c r="E23" s="118"/>
      <c r="F23" s="118"/>
      <c r="G23" s="109"/>
      <c r="H23" s="109"/>
      <c r="I23" s="109"/>
      <c r="J23" s="109"/>
      <c r="K23" s="109"/>
    </row>
    <row r="24" spans="1:11" ht="11.25" customHeight="1" collapsed="1" x14ac:dyDescent="0.25">
      <c r="A24" s="109"/>
      <c r="B24" s="109"/>
      <c r="C24" s="109"/>
      <c r="D24" s="109"/>
      <c r="E24" s="109"/>
      <c r="F24" s="109"/>
      <c r="G24" s="109"/>
      <c r="H24" s="109"/>
      <c r="I24" s="109"/>
      <c r="J24" s="109"/>
      <c r="K24" s="109"/>
    </row>
    <row r="25" spans="1:11" ht="11.25" hidden="1" customHeight="1" x14ac:dyDescent="0.25">
      <c r="A25" s="115" t="s">
        <v>591</v>
      </c>
      <c r="B25" s="109"/>
      <c r="C25" s="109"/>
      <c r="D25" s="109"/>
      <c r="E25" s="109"/>
      <c r="F25" s="109"/>
      <c r="G25" s="109"/>
      <c r="H25" s="109"/>
      <c r="I25" s="109"/>
      <c r="J25" s="109"/>
      <c r="K25" s="109"/>
    </row>
    <row r="26" spans="1:11" ht="11.25" customHeight="1" outlineLevel="1" thickBot="1" x14ac:dyDescent="0.3">
      <c r="A26" s="117"/>
      <c r="B26" s="117" t="s">
        <v>430</v>
      </c>
      <c r="C26" s="117" t="s">
        <v>431</v>
      </c>
      <c r="D26" s="117" t="s">
        <v>432</v>
      </c>
      <c r="E26" s="117" t="s">
        <v>592</v>
      </c>
      <c r="F26" s="117" t="s">
        <v>593</v>
      </c>
      <c r="G26" s="117" t="s">
        <v>428</v>
      </c>
      <c r="H26" s="117" t="s">
        <v>434</v>
      </c>
      <c r="I26" s="117"/>
      <c r="J26" s="109"/>
      <c r="K26" s="109"/>
    </row>
    <row r="27" spans="1:11" ht="11.25" customHeight="1" outlineLevel="1" x14ac:dyDescent="0.25">
      <c r="A27" s="118" t="s">
        <v>594</v>
      </c>
      <c r="B27" s="101">
        <v>1.5126716829710699E-17</v>
      </c>
      <c r="C27" s="101">
        <v>0.58650442134074199</v>
      </c>
      <c r="D27" s="101">
        <v>0.43133893537425899</v>
      </c>
      <c r="E27" s="101">
        <v>-1.5248316476228301</v>
      </c>
      <c r="F27" s="101">
        <v>2.6477550761645201</v>
      </c>
      <c r="G27" s="101">
        <v>9.0023909780036895E-2</v>
      </c>
      <c r="H27" s="101" t="s">
        <v>595</v>
      </c>
      <c r="I27" s="101"/>
      <c r="J27" s="109"/>
      <c r="K27" s="109"/>
    </row>
    <row r="28" spans="1:11" ht="11.25" customHeight="1" outlineLevel="1" x14ac:dyDescent="0.25">
      <c r="A28" s="118" t="s">
        <v>596</v>
      </c>
      <c r="B28" s="101">
        <v>9.2076928413030695E-2</v>
      </c>
      <c r="C28" s="101">
        <v>0.38717690828309598</v>
      </c>
      <c r="D28" s="101">
        <v>0.28309341219846601</v>
      </c>
      <c r="E28" s="101">
        <v>-1.24960468477549</v>
      </c>
      <c r="F28" s="101">
        <v>0.79967772838930096</v>
      </c>
      <c r="G28" s="101"/>
      <c r="H28" s="101"/>
      <c r="I28" s="101"/>
      <c r="J28" s="109"/>
      <c r="K28" s="109"/>
    </row>
    <row r="29" spans="1:11" ht="11.25" customHeight="1" outlineLevel="1" x14ac:dyDescent="0.25">
      <c r="A29" s="109"/>
      <c r="B29" s="109"/>
      <c r="C29" s="109"/>
      <c r="D29" s="109"/>
      <c r="E29" s="109"/>
      <c r="F29" s="109"/>
      <c r="G29" s="109"/>
      <c r="H29" s="109"/>
      <c r="I29" s="109"/>
      <c r="J29" s="109"/>
      <c r="K29" s="109"/>
    </row>
    <row r="30" spans="1:11" ht="11.25" customHeight="1" outlineLevel="1" x14ac:dyDescent="0.25">
      <c r="A30" s="119" t="s">
        <v>569</v>
      </c>
      <c r="B30" s="109"/>
      <c r="C30" s="109"/>
      <c r="D30" s="109"/>
      <c r="E30" s="109"/>
      <c r="F30" s="109"/>
      <c r="G30" s="109"/>
      <c r="H30" s="109"/>
      <c r="I30" s="109"/>
      <c r="J30" s="109"/>
      <c r="K30" s="109"/>
    </row>
    <row r="31" spans="1:11" ht="11.25" customHeight="1" outlineLevel="1" x14ac:dyDescent="0.25">
      <c r="A31" s="119" t="s">
        <v>597</v>
      </c>
      <c r="B31" s="109"/>
      <c r="C31" s="109"/>
      <c r="D31" s="109"/>
      <c r="E31" s="109"/>
      <c r="F31" s="109"/>
      <c r="G31" s="109"/>
      <c r="H31" s="109"/>
      <c r="I31" s="109"/>
      <c r="J31" s="109"/>
      <c r="K31" s="109"/>
    </row>
    <row r="32" spans="1:11" ht="11.25" customHeight="1" x14ac:dyDescent="0.25">
      <c r="A32" s="109"/>
      <c r="B32" s="109"/>
      <c r="C32" s="109"/>
      <c r="D32" s="109"/>
      <c r="E32" s="109"/>
      <c r="F32" s="109"/>
      <c r="G32" s="109"/>
      <c r="H32" s="109"/>
      <c r="I32" s="109"/>
      <c r="J32" s="109"/>
      <c r="K32" s="109"/>
    </row>
    <row r="33" spans="1:11" ht="11.25" hidden="1" customHeight="1" x14ac:dyDescent="0.25">
      <c r="A33" s="115" t="s">
        <v>603</v>
      </c>
      <c r="B33" s="109"/>
      <c r="C33" s="109"/>
      <c r="D33" s="109"/>
      <c r="E33" s="109"/>
      <c r="F33" s="109"/>
      <c r="G33" s="109"/>
      <c r="H33" s="109"/>
      <c r="I33" s="110">
        <v>31</v>
      </c>
      <c r="J33" s="109"/>
      <c r="K33" s="109"/>
    </row>
    <row r="34" spans="1:11" ht="11.25" customHeight="1" outlineLevel="1" thickBot="1" x14ac:dyDescent="0.3">
      <c r="A34" s="117" t="s">
        <v>598</v>
      </c>
      <c r="B34" s="117" t="s">
        <v>599</v>
      </c>
      <c r="C34" s="117" t="s">
        <v>426</v>
      </c>
      <c r="D34" s="117" t="s">
        <v>493</v>
      </c>
      <c r="E34" s="117" t="s">
        <v>494</v>
      </c>
      <c r="F34" s="117" t="s">
        <v>600</v>
      </c>
      <c r="G34" s="117" t="s">
        <v>416</v>
      </c>
      <c r="H34" s="117" t="s">
        <v>601</v>
      </c>
      <c r="I34" s="117" t="s">
        <v>602</v>
      </c>
      <c r="J34" s="117"/>
      <c r="K34" s="117"/>
    </row>
    <row r="35" spans="1:11" ht="11.25" customHeight="1" outlineLevel="1" x14ac:dyDescent="0.25">
      <c r="A35" s="109">
        <v>363</v>
      </c>
      <c r="B35" s="113">
        <v>3.5714285714285698</v>
      </c>
      <c r="C35" s="113">
        <v>3.3840951318759598</v>
      </c>
      <c r="D35" s="113">
        <v>2.2161934415246098</v>
      </c>
      <c r="E35" s="113">
        <v>4.5519968222273199</v>
      </c>
      <c r="F35" s="113">
        <v>6.9601526284684606E-2</v>
      </c>
      <c r="G35" s="113">
        <v>0.18733343955260501</v>
      </c>
      <c r="H35" s="113">
        <v>0.31763711644279902</v>
      </c>
      <c r="I35" s="113">
        <v>0.31763711644279902</v>
      </c>
      <c r="J35" s="109"/>
      <c r="K35" s="109"/>
    </row>
    <row r="36" spans="1:11" ht="11.25" customHeight="1" outlineLevel="1" x14ac:dyDescent="0.25">
      <c r="A36" s="109">
        <v>364</v>
      </c>
      <c r="B36" s="113">
        <v>3.7037037037037002</v>
      </c>
      <c r="C36" s="113">
        <v>3.4284838922021499</v>
      </c>
      <c r="D36" s="113">
        <v>2.2606933053174498</v>
      </c>
      <c r="E36" s="113">
        <v>4.5962744790868504</v>
      </c>
      <c r="F36" s="113">
        <v>6.91178346722192E-2</v>
      </c>
      <c r="G36" s="113">
        <v>0.275219811501553</v>
      </c>
      <c r="H36" s="113">
        <v>0.46665468547453698</v>
      </c>
      <c r="I36" s="113">
        <v>0.46665468547453698</v>
      </c>
      <c r="J36" s="109"/>
      <c r="K36" s="109"/>
    </row>
    <row r="37" spans="1:11" ht="11.25" customHeight="1" outlineLevel="1" x14ac:dyDescent="0.25">
      <c r="A37" s="109">
        <v>365</v>
      </c>
      <c r="B37" s="113">
        <v>2.9411764705882399</v>
      </c>
      <c r="C37" s="113">
        <v>3.11776256991888</v>
      </c>
      <c r="D37" s="113">
        <v>1.94875750895666</v>
      </c>
      <c r="E37" s="113">
        <v>4.2867676308810996</v>
      </c>
      <c r="F37" s="113">
        <v>7.4236543483586701E-2</v>
      </c>
      <c r="G37" s="113">
        <v>-0.17658609933063901</v>
      </c>
      <c r="H37" s="113">
        <v>-0.29941423981336301</v>
      </c>
      <c r="I37" s="113">
        <v>0.29941423981336301</v>
      </c>
      <c r="J37" s="109"/>
      <c r="K37" s="109"/>
    </row>
    <row r="38" spans="1:11" ht="11.25" customHeight="1" outlineLevel="1" x14ac:dyDescent="0.25">
      <c r="A38" s="109">
        <v>366</v>
      </c>
      <c r="B38" s="113">
        <v>3.2258064516128999</v>
      </c>
      <c r="C38" s="113">
        <v>3.3231535023290601</v>
      </c>
      <c r="D38" s="113">
        <v>2.1554146776609402</v>
      </c>
      <c r="E38" s="113">
        <v>4.4908923269971899</v>
      </c>
      <c r="F38" s="113">
        <v>6.8891342790480203E-2</v>
      </c>
      <c r="G38" s="113">
        <v>-9.7347050716161607E-2</v>
      </c>
      <c r="H38" s="113">
        <v>-0.165058820024545</v>
      </c>
      <c r="I38" s="113">
        <v>0.165058820024545</v>
      </c>
      <c r="J38" s="109"/>
      <c r="K38" s="109"/>
    </row>
    <row r="39" spans="1:11" ht="11.25" customHeight="1" outlineLevel="1" x14ac:dyDescent="0.25">
      <c r="A39" s="109">
        <v>367</v>
      </c>
      <c r="B39" s="113">
        <v>3.4482758620689702</v>
      </c>
      <c r="C39" s="113">
        <v>3.2521096140120802</v>
      </c>
      <c r="D39" s="113">
        <v>2.08429088477381</v>
      </c>
      <c r="E39" s="113">
        <v>4.4199283432503398</v>
      </c>
      <c r="F39" s="113">
        <v>6.9240668266683805E-2</v>
      </c>
      <c r="G39" s="113">
        <v>0.196166248056894</v>
      </c>
      <c r="H39" s="113">
        <v>0.33261376892990602</v>
      </c>
      <c r="I39" s="113">
        <v>0.33261376892990602</v>
      </c>
      <c r="J39" s="109"/>
      <c r="K39" s="109"/>
    </row>
    <row r="40" spans="1:11" ht="11.25" customHeight="1" outlineLevel="1" x14ac:dyDescent="0.25">
      <c r="A40" s="109">
        <v>368</v>
      </c>
      <c r="B40" s="113">
        <v>3.7037037037037002</v>
      </c>
      <c r="C40" s="113">
        <v>3.5642304173609398</v>
      </c>
      <c r="D40" s="113">
        <v>2.3965152976956801</v>
      </c>
      <c r="E40" s="113">
        <v>4.7319455370262098</v>
      </c>
      <c r="F40" s="113">
        <v>6.8787373061025198E-2</v>
      </c>
      <c r="G40" s="113">
        <v>0.13947328634275599</v>
      </c>
      <c r="H40" s="113">
        <v>0.23648683652270899</v>
      </c>
      <c r="I40" s="113">
        <v>0.23648683652270899</v>
      </c>
      <c r="J40" s="109"/>
      <c r="K40" s="109"/>
    </row>
    <row r="41" spans="1:11" ht="11.25" customHeight="1" outlineLevel="1" x14ac:dyDescent="0.25">
      <c r="A41" s="109">
        <v>369</v>
      </c>
      <c r="B41" s="113">
        <v>4.1666666666666696</v>
      </c>
      <c r="C41" s="113">
        <v>3.7443657028459301</v>
      </c>
      <c r="D41" s="113">
        <v>2.57668778803655</v>
      </c>
      <c r="E41" s="113">
        <v>4.9120436176553</v>
      </c>
      <c r="F41" s="113">
        <v>6.8623879855501294E-2</v>
      </c>
      <c r="G41" s="113">
        <v>0.422300963820744</v>
      </c>
      <c r="H41" s="113">
        <v>0.71604119766011398</v>
      </c>
      <c r="I41" s="113">
        <v>0.71604119766011398</v>
      </c>
      <c r="J41" s="109"/>
      <c r="K41" s="109"/>
    </row>
    <row r="42" spans="1:11" ht="11.25" customHeight="1" outlineLevel="1" x14ac:dyDescent="0.25">
      <c r="A42" s="109">
        <v>370</v>
      </c>
      <c r="B42" s="113">
        <v>2.7777777777777799</v>
      </c>
      <c r="C42" s="113">
        <v>2.4845994675657201</v>
      </c>
      <c r="D42" s="113">
        <v>1.3145843646248301</v>
      </c>
      <c r="E42" s="113">
        <v>3.65461457050661</v>
      </c>
      <c r="F42" s="113">
        <v>7.82426743796545E-2</v>
      </c>
      <c r="G42" s="113">
        <v>0.29317831021206298</v>
      </c>
      <c r="H42" s="113">
        <v>0.49710459212052099</v>
      </c>
      <c r="I42" s="113">
        <v>0.49710459212052099</v>
      </c>
      <c r="J42" s="109"/>
      <c r="K42" s="109"/>
    </row>
    <row r="43" spans="1:11" ht="11.25" customHeight="1" outlineLevel="1" x14ac:dyDescent="0.25">
      <c r="A43" s="109">
        <v>371</v>
      </c>
      <c r="B43" s="113">
        <v>2.7027027027027</v>
      </c>
      <c r="C43" s="113">
        <v>2.4958824894504499</v>
      </c>
      <c r="D43" s="113">
        <v>1.3270867597342999</v>
      </c>
      <c r="E43" s="113">
        <v>3.6646782191666101</v>
      </c>
      <c r="F43" s="113">
        <v>7.3379365920776596E-2</v>
      </c>
      <c r="G43" s="113">
        <v>0.206820213252247</v>
      </c>
      <c r="H43" s="113">
        <v>0.35067832158753898</v>
      </c>
      <c r="I43" s="113">
        <v>0.35067832158753898</v>
      </c>
      <c r="J43" s="109"/>
      <c r="K43" s="109"/>
    </row>
    <row r="44" spans="1:11" ht="11.25" customHeight="1" outlineLevel="1" x14ac:dyDescent="0.25">
      <c r="A44" s="109">
        <v>372</v>
      </c>
      <c r="B44" s="113">
        <v>3.2258064516128999</v>
      </c>
      <c r="C44" s="113">
        <v>2.4261287232236</v>
      </c>
      <c r="D44" s="113">
        <v>1.2569425334748501</v>
      </c>
      <c r="E44" s="113">
        <v>3.5953149129723498</v>
      </c>
      <c r="F44" s="113">
        <v>7.4970449977391093E-2</v>
      </c>
      <c r="G44" s="113">
        <v>0.79967772838930096</v>
      </c>
      <c r="H44" s="113">
        <v>1.3559102333023501</v>
      </c>
      <c r="I44" s="113">
        <v>1.3559102333023501</v>
      </c>
      <c r="J44" s="109"/>
      <c r="K44" s="109"/>
    </row>
    <row r="45" spans="1:11" ht="11.25" customHeight="1" outlineLevel="1" x14ac:dyDescent="0.25">
      <c r="A45" s="109">
        <v>373</v>
      </c>
      <c r="B45" s="113">
        <v>2.6315789473684199</v>
      </c>
      <c r="C45" s="113">
        <v>2.5845506511273402</v>
      </c>
      <c r="D45" s="113">
        <v>1.41659689828927</v>
      </c>
      <c r="E45" s="113">
        <v>3.7525044039654101</v>
      </c>
      <c r="F45" s="113">
        <v>6.9827044432592494E-2</v>
      </c>
      <c r="G45" s="113">
        <v>4.7028296241077502E-2</v>
      </c>
      <c r="H45" s="113">
        <v>7.9739807505316507E-2</v>
      </c>
      <c r="I45" s="113">
        <v>7.9739807505316507E-2</v>
      </c>
      <c r="J45" s="109"/>
      <c r="K45" s="109"/>
    </row>
    <row r="46" spans="1:11" ht="11.25" customHeight="1" outlineLevel="1" x14ac:dyDescent="0.25">
      <c r="A46" s="109">
        <v>374</v>
      </c>
      <c r="B46" s="113">
        <v>2.7777777777777799</v>
      </c>
      <c r="C46" s="113">
        <v>2.63797026608442</v>
      </c>
      <c r="D46" s="113">
        <v>1.4695846034458999</v>
      </c>
      <c r="E46" s="113">
        <v>3.8063559287229398</v>
      </c>
      <c r="F46" s="113">
        <v>7.1670960208935194E-2</v>
      </c>
      <c r="G46" s="113">
        <v>0.139807511693359</v>
      </c>
      <c r="H46" s="113">
        <v>0.23705353927936099</v>
      </c>
      <c r="I46" s="113">
        <v>0.23705353927936099</v>
      </c>
      <c r="J46" s="109"/>
      <c r="K46" s="109"/>
    </row>
    <row r="47" spans="1:11" ht="11.25" customHeight="1" outlineLevel="1" x14ac:dyDescent="0.25">
      <c r="A47" s="109">
        <v>375</v>
      </c>
      <c r="B47" s="113">
        <v>2.7777777777777799</v>
      </c>
      <c r="C47" s="113">
        <v>2.81972375058595</v>
      </c>
      <c r="D47" s="113">
        <v>1.6485984675097001</v>
      </c>
      <c r="E47" s="113">
        <v>3.9908490336621898</v>
      </c>
      <c r="F47" s="113">
        <v>8.2425346918292605E-2</v>
      </c>
      <c r="G47" s="113">
        <v>-4.1945972808168801E-2</v>
      </c>
      <c r="H47" s="113">
        <v>-7.1122368120686702E-2</v>
      </c>
      <c r="I47" s="113">
        <v>7.1122368120686702E-2</v>
      </c>
      <c r="J47" s="109"/>
      <c r="K47" s="109"/>
    </row>
    <row r="48" spans="1:11" ht="11.25" customHeight="1" outlineLevel="1" x14ac:dyDescent="0.25">
      <c r="A48" s="109">
        <v>376</v>
      </c>
      <c r="B48" s="113">
        <v>2.7777777777777799</v>
      </c>
      <c r="C48" s="113">
        <v>2.7775871575136102</v>
      </c>
      <c r="D48" s="113">
        <v>1.6091503845523101</v>
      </c>
      <c r="E48" s="113">
        <v>3.9460239304749001</v>
      </c>
      <c r="F48" s="113">
        <v>7.1886075981657097E-2</v>
      </c>
      <c r="G48" s="113">
        <v>1.90620264173713E-4</v>
      </c>
      <c r="H48" s="113">
        <v>3.2321016040865602E-4</v>
      </c>
      <c r="I48" s="113">
        <v>3.2321016040865602E-4</v>
      </c>
      <c r="J48" s="109"/>
      <c r="K48" s="109"/>
    </row>
    <row r="49" spans="1:11" ht="11.25" customHeight="1" outlineLevel="1" x14ac:dyDescent="0.25">
      <c r="A49" s="109">
        <v>377</v>
      </c>
      <c r="B49" s="113">
        <v>2.9411764705882399</v>
      </c>
      <c r="C49" s="113">
        <v>2.7901603014884699</v>
      </c>
      <c r="D49" s="113">
        <v>1.62232508087761</v>
      </c>
      <c r="E49" s="113">
        <v>3.9579955220993299</v>
      </c>
      <c r="F49" s="113">
        <v>6.9312548766680193E-2</v>
      </c>
      <c r="G49" s="113">
        <v>0.15101616909976801</v>
      </c>
      <c r="H49" s="113">
        <v>0.25605861187222001</v>
      </c>
      <c r="I49" s="113">
        <v>0.25605861187222001</v>
      </c>
      <c r="J49" s="109"/>
      <c r="K49" s="109"/>
    </row>
    <row r="50" spans="1:11" ht="11.25" customHeight="1" outlineLevel="1" x14ac:dyDescent="0.25">
      <c r="A50" s="109">
        <v>378</v>
      </c>
      <c r="B50" s="113">
        <v>2.6315789473684199</v>
      </c>
      <c r="C50" s="113">
        <v>2.41215609818313</v>
      </c>
      <c r="D50" s="113">
        <v>1.24305601671471</v>
      </c>
      <c r="E50" s="113">
        <v>3.5812561796515499</v>
      </c>
      <c r="F50" s="113">
        <v>7.4622438113031805E-2</v>
      </c>
      <c r="G50" s="113">
        <v>0.21942284918528801</v>
      </c>
      <c r="H50" s="113">
        <v>0.37204698351415399</v>
      </c>
      <c r="I50" s="113">
        <v>0.37204698351415399</v>
      </c>
      <c r="J50" s="109"/>
      <c r="K50" s="109"/>
    </row>
    <row r="51" spans="1:11" ht="11.25" customHeight="1" outlineLevel="1" x14ac:dyDescent="0.25">
      <c r="A51" s="109">
        <v>379</v>
      </c>
      <c r="B51" s="113">
        <v>3.125</v>
      </c>
      <c r="C51" s="113">
        <v>2.41215609818313</v>
      </c>
      <c r="D51" s="113">
        <v>1.24305601671471</v>
      </c>
      <c r="E51" s="113">
        <v>3.5812561796515499</v>
      </c>
      <c r="F51" s="113">
        <v>7.4622438113031805E-2</v>
      </c>
      <c r="G51" s="113">
        <v>0.71284390181686796</v>
      </c>
      <c r="H51" s="113">
        <v>1.2086773295130799</v>
      </c>
      <c r="I51" s="113">
        <v>1.2086773295130799</v>
      </c>
      <c r="J51" s="109"/>
      <c r="K51" s="109"/>
    </row>
    <row r="52" spans="1:11" ht="11.25" customHeight="1" outlineLevel="1" x14ac:dyDescent="0.25">
      <c r="A52" s="109">
        <v>380</v>
      </c>
      <c r="B52" s="113">
        <v>2.6315789473684199</v>
      </c>
      <c r="C52" s="113">
        <v>2.45020360703414</v>
      </c>
      <c r="D52" s="113">
        <v>1.2813153895743601</v>
      </c>
      <c r="E52" s="113">
        <v>3.6190918244939301</v>
      </c>
      <c r="F52" s="113">
        <v>7.3759297657538497E-2</v>
      </c>
      <c r="G52" s="113">
        <v>0.18137534033427599</v>
      </c>
      <c r="H52" s="113">
        <v>0.30753473717879798</v>
      </c>
      <c r="I52" s="113">
        <v>0.30753473717879798</v>
      </c>
      <c r="J52" s="109"/>
      <c r="K52" s="109"/>
    </row>
    <row r="53" spans="1:11" ht="11.25" customHeight="1" outlineLevel="1" x14ac:dyDescent="0.25">
      <c r="A53" s="109">
        <v>381</v>
      </c>
      <c r="B53" s="113">
        <v>4</v>
      </c>
      <c r="C53" s="113">
        <v>3.9831904506239701</v>
      </c>
      <c r="D53" s="113">
        <v>2.8137166481132199</v>
      </c>
      <c r="E53" s="113">
        <v>5.15266425313472</v>
      </c>
      <c r="F53" s="113">
        <v>7.6121505566258296E-2</v>
      </c>
      <c r="G53" s="113">
        <v>1.6809549376029399E-2</v>
      </c>
      <c r="H53" s="113">
        <v>2.85017816640552E-2</v>
      </c>
      <c r="I53" s="113">
        <v>2.85017816640552E-2</v>
      </c>
      <c r="J53" s="109"/>
      <c r="K53" s="109"/>
    </row>
    <row r="54" spans="1:11" ht="11.25" customHeight="1" outlineLevel="1" x14ac:dyDescent="0.25">
      <c r="A54" s="109">
        <v>382</v>
      </c>
      <c r="B54" s="113">
        <v>2.6315789473684199</v>
      </c>
      <c r="C54" s="113">
        <v>3.8811836321439102</v>
      </c>
      <c r="D54" s="113">
        <v>2.7131095127776002</v>
      </c>
      <c r="E54" s="113">
        <v>5.0492577515102202</v>
      </c>
      <c r="F54" s="113">
        <v>7.0345704206238396E-2</v>
      </c>
      <c r="G54" s="113">
        <v>-1.24960468477549</v>
      </c>
      <c r="H54" s="113">
        <v>-2.11879325823215</v>
      </c>
      <c r="I54" s="113">
        <v>2.11879325823215</v>
      </c>
      <c r="J54" s="109"/>
      <c r="K54" s="109"/>
    </row>
    <row r="55" spans="1:11" ht="11.25" customHeight="1" outlineLevel="1" x14ac:dyDescent="0.25">
      <c r="A55" s="109">
        <v>383</v>
      </c>
      <c r="B55" s="113">
        <v>3.8461538461538498</v>
      </c>
      <c r="C55" s="113">
        <v>3.3892556202364799</v>
      </c>
      <c r="D55" s="113">
        <v>2.2208021073617799</v>
      </c>
      <c r="E55" s="113">
        <v>4.5577091331111701</v>
      </c>
      <c r="F55" s="113">
        <v>7.1956394028524107E-2</v>
      </c>
      <c r="G55" s="113">
        <v>0.456898225917372</v>
      </c>
      <c r="H55" s="113">
        <v>0.77470330622670902</v>
      </c>
      <c r="I55" s="113">
        <v>0.77470330622670902</v>
      </c>
      <c r="J55" s="109"/>
      <c r="K55" s="109"/>
    </row>
    <row r="56" spans="1:11" ht="11.25" customHeight="1" outlineLevel="1" x14ac:dyDescent="0.25">
      <c r="A56" s="109">
        <v>384</v>
      </c>
      <c r="B56" s="113">
        <v>4.5454545454545503</v>
      </c>
      <c r="C56" s="113">
        <v>3.8589456653008498</v>
      </c>
      <c r="D56" s="113">
        <v>2.68836395463084</v>
      </c>
      <c r="E56" s="113">
        <v>5.0295273759708596</v>
      </c>
      <c r="F56" s="113">
        <v>8.04040998213848E-2</v>
      </c>
      <c r="G56" s="113">
        <v>0.68650888015369704</v>
      </c>
      <c r="H56" s="113">
        <v>1.16402443485356</v>
      </c>
      <c r="I56" s="113">
        <v>1.16402443485356</v>
      </c>
      <c r="J56" s="109"/>
      <c r="K56" s="109"/>
    </row>
    <row r="57" spans="1:11" ht="11.25" customHeight="1" outlineLevel="1" x14ac:dyDescent="0.25">
      <c r="A57" s="109">
        <v>385</v>
      </c>
      <c r="B57" s="113">
        <v>3.125</v>
      </c>
      <c r="C57" s="113">
        <v>3.5212411381003599</v>
      </c>
      <c r="D57" s="113">
        <v>2.3526289613081999</v>
      </c>
      <c r="E57" s="113">
        <v>4.6898533148925203</v>
      </c>
      <c r="F57" s="113">
        <v>7.2619549653923005E-2</v>
      </c>
      <c r="G57" s="113">
        <v>-0.39624113810036499</v>
      </c>
      <c r="H57" s="113">
        <v>-0.67185491721497903</v>
      </c>
      <c r="I57" s="113">
        <v>0.67185491721497903</v>
      </c>
      <c r="J57" s="109"/>
      <c r="K57" s="109"/>
    </row>
    <row r="58" spans="1:11" ht="11.25" customHeight="1" outlineLevel="1" x14ac:dyDescent="0.25">
      <c r="A58" s="109">
        <v>386</v>
      </c>
      <c r="B58" s="113">
        <v>2.7777777777777799</v>
      </c>
      <c r="C58" s="113">
        <v>3.0555308182818499</v>
      </c>
      <c r="D58" s="113">
        <v>1.8869666429833301</v>
      </c>
      <c r="E58" s="113">
        <v>4.2240949935803496</v>
      </c>
      <c r="F58" s="113">
        <v>7.2419552630098694E-2</v>
      </c>
      <c r="G58" s="113">
        <v>-0.27775304050406502</v>
      </c>
      <c r="H58" s="113">
        <v>-0.47094995468845202</v>
      </c>
      <c r="I58" s="113">
        <v>0.47094995468845202</v>
      </c>
      <c r="J58" s="109"/>
      <c r="K58" s="109"/>
    </row>
    <row r="59" spans="1:11" ht="11.25" customHeight="1" outlineLevel="1" x14ac:dyDescent="0.25">
      <c r="A59" s="109">
        <v>387</v>
      </c>
      <c r="B59" s="113">
        <v>3.7037037037037002</v>
      </c>
      <c r="C59" s="113">
        <v>3.8369042307932002</v>
      </c>
      <c r="D59" s="113">
        <v>2.6692114112813901</v>
      </c>
      <c r="E59" s="113">
        <v>5.0045970503050103</v>
      </c>
      <c r="F59" s="113">
        <v>6.8689423250077805E-2</v>
      </c>
      <c r="G59" s="113">
        <v>-0.1332005270895</v>
      </c>
      <c r="H59" s="113">
        <v>-0.225850928880686</v>
      </c>
      <c r="I59" s="113">
        <v>0.225850928880686</v>
      </c>
      <c r="J59" s="109"/>
      <c r="K59" s="109"/>
    </row>
    <row r="60" spans="1:11" ht="11.25" customHeight="1" outlineLevel="1" x14ac:dyDescent="0.25">
      <c r="A60" s="109">
        <v>388</v>
      </c>
      <c r="B60" s="113">
        <v>3.7037037037037002</v>
      </c>
      <c r="C60" s="113">
        <v>3.6034586893266098</v>
      </c>
      <c r="D60" s="113">
        <v>2.4359566673447901</v>
      </c>
      <c r="E60" s="113">
        <v>4.7709607113084402</v>
      </c>
      <c r="F60" s="113">
        <v>6.7845672889471201E-2</v>
      </c>
      <c r="G60" s="113">
        <v>0.10024501437708699</v>
      </c>
      <c r="H60" s="113">
        <v>0.16997252268761801</v>
      </c>
      <c r="I60" s="113">
        <v>0.16997252268761801</v>
      </c>
      <c r="J60" s="109"/>
      <c r="K60" s="109"/>
    </row>
    <row r="61" spans="1:11" ht="11.25" customHeight="1" outlineLevel="1" x14ac:dyDescent="0.25">
      <c r="A61" s="109">
        <v>389</v>
      </c>
      <c r="B61" s="113">
        <v>2.2727272727272698</v>
      </c>
      <c r="C61" s="113">
        <v>2.50694679338425</v>
      </c>
      <c r="D61" s="113">
        <v>1.3387765503494899</v>
      </c>
      <c r="E61" s="113">
        <v>3.6751170364190102</v>
      </c>
      <c r="F61" s="113">
        <v>7.0757209118331804E-2</v>
      </c>
      <c r="G61" s="113">
        <v>-0.23421952065697699</v>
      </c>
      <c r="H61" s="113">
        <v>-0.39713578811008399</v>
      </c>
      <c r="I61" s="113">
        <v>0.39713578811008399</v>
      </c>
      <c r="J61" s="109"/>
      <c r="K61" s="109"/>
    </row>
    <row r="62" spans="1:11" ht="11.25" customHeight="1" outlineLevel="1" x14ac:dyDescent="0.25">
      <c r="A62" s="109">
        <v>390</v>
      </c>
      <c r="B62" s="113">
        <v>3.125</v>
      </c>
      <c r="C62" s="113">
        <v>2.96041204615431</v>
      </c>
      <c r="D62" s="113">
        <v>1.7913408617764</v>
      </c>
      <c r="E62" s="113">
        <v>4.1294832305322204</v>
      </c>
      <c r="F62" s="113">
        <v>7.4505290232370402E-2</v>
      </c>
      <c r="G62" s="113">
        <v>0.164587953845686</v>
      </c>
      <c r="H62" s="113">
        <v>0.27907053426029499</v>
      </c>
      <c r="I62" s="113">
        <v>0.27907053426029499</v>
      </c>
      <c r="J62" s="109"/>
      <c r="K62" s="109"/>
    </row>
    <row r="63" spans="1:11" ht="11.25" customHeight="1" outlineLevel="1" x14ac:dyDescent="0.25">
      <c r="A63" s="109">
        <v>391</v>
      </c>
      <c r="B63" s="113">
        <v>3.5714285714285698</v>
      </c>
      <c r="C63" s="113">
        <v>3.3407777756889701</v>
      </c>
      <c r="D63" s="113">
        <v>2.1733720310158602</v>
      </c>
      <c r="E63" s="113">
        <v>4.5081835203620804</v>
      </c>
      <c r="F63" s="113">
        <v>6.7415956956742504E-2</v>
      </c>
      <c r="G63" s="113">
        <v>0.23065079573960301</v>
      </c>
      <c r="H63" s="113">
        <v>0.39108476222362598</v>
      </c>
      <c r="I63" s="113">
        <v>0.39108476222362598</v>
      </c>
      <c r="J63" s="109"/>
      <c r="K63" s="109"/>
    </row>
    <row r="64" spans="1:11" ht="11.25" customHeight="1" outlineLevel="1" x14ac:dyDescent="0.25">
      <c r="A64" s="109">
        <v>392</v>
      </c>
      <c r="B64" s="113">
        <v>3.2258064516128999</v>
      </c>
      <c r="C64" s="113">
        <v>3.48415567441306</v>
      </c>
      <c r="D64" s="113">
        <v>2.3167179004504499</v>
      </c>
      <c r="E64" s="113">
        <v>4.6515934483756798</v>
      </c>
      <c r="F64" s="113">
        <v>6.7559213214458999E-2</v>
      </c>
      <c r="G64" s="113">
        <v>-0.25834922280016198</v>
      </c>
      <c r="H64" s="113">
        <v>-0.43804940731063602</v>
      </c>
      <c r="I64" s="113">
        <v>0.43804940731063602</v>
      </c>
      <c r="J64" s="109"/>
      <c r="K64" s="109"/>
    </row>
    <row r="65" spans="3:9" outlineLevel="1" x14ac:dyDescent="0.25">
      <c r="C65" s="120"/>
      <c r="D65" s="120"/>
      <c r="E65" s="120"/>
      <c r="F65" s="120"/>
      <c r="G65" s="120"/>
      <c r="H65" s="120"/>
      <c r="I65" s="120"/>
    </row>
    <row r="66" spans="3:9" outlineLevel="1" x14ac:dyDescent="0.25">
      <c r="C66" s="120"/>
      <c r="D66" s="120"/>
      <c r="E66" s="120"/>
      <c r="F66" s="120"/>
      <c r="G66" s="120"/>
      <c r="H66" s="120"/>
      <c r="I66" s="120"/>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81"/>
  <sheetViews>
    <sheetView showGridLines="0" showRowColHeaders="0" zoomScale="125" zoomScaleNormal="125" workbookViewId="0">
      <pane xSplit="1" topLeftCell="B1" activePane="topRight" state="frozenSplit"/>
      <selection pane="topRight"/>
    </sheetView>
  </sheetViews>
  <sheetFormatPr defaultRowHeight="11.25" outlineLevelRow="1" x14ac:dyDescent="0.2"/>
  <cols>
    <col min="1" max="1" width="36.42578125" style="37" bestFit="1" customWidth="1"/>
    <col min="2" max="5" width="19.28515625" style="37" customWidth="1"/>
    <col min="6" max="16384" width="9.140625" style="37"/>
  </cols>
  <sheetData>
    <row r="1" spans="1:21" x14ac:dyDescent="0.2">
      <c r="A1" s="38" t="s">
        <v>441</v>
      </c>
      <c r="M1" s="42" t="s">
        <v>486</v>
      </c>
      <c r="N1" s="42" t="s">
        <v>487</v>
      </c>
      <c r="U1" s="42"/>
    </row>
    <row r="2" spans="1:21" x14ac:dyDescent="0.2">
      <c r="B2" s="42" t="s">
        <v>454</v>
      </c>
      <c r="C2" s="42" t="s">
        <v>476</v>
      </c>
      <c r="D2" s="42" t="s">
        <v>505</v>
      </c>
      <c r="E2" s="42" t="s">
        <v>529</v>
      </c>
    </row>
    <row r="3" spans="1:21" x14ac:dyDescent="0.2">
      <c r="A3" s="40" t="s">
        <v>442</v>
      </c>
      <c r="B3" s="39" t="s">
        <v>389</v>
      </c>
      <c r="C3" s="39" t="s">
        <v>466</v>
      </c>
      <c r="D3" s="39" t="s">
        <v>495</v>
      </c>
      <c r="E3" s="39" t="s">
        <v>519</v>
      </c>
    </row>
    <row r="4" spans="1:21" x14ac:dyDescent="0.2">
      <c r="A4" s="41" t="s">
        <v>443</v>
      </c>
      <c r="B4" s="43">
        <v>43448.569247685184</v>
      </c>
      <c r="C4" s="43">
        <v>43448.571377314816</v>
      </c>
      <c r="D4" s="43">
        <v>43448.572094907409</v>
      </c>
      <c r="E4" s="43">
        <v>43448.573148148149</v>
      </c>
    </row>
    <row r="5" spans="1:21" x14ac:dyDescent="0.2">
      <c r="A5" s="41" t="s">
        <v>358</v>
      </c>
      <c r="B5" s="44">
        <v>392</v>
      </c>
      <c r="C5" s="44">
        <v>392</v>
      </c>
      <c r="D5" s="44">
        <v>392</v>
      </c>
      <c r="E5" s="44">
        <v>392</v>
      </c>
    </row>
    <row r="6" spans="1:21" x14ac:dyDescent="0.2">
      <c r="A6" s="41" t="s">
        <v>359</v>
      </c>
      <c r="B6" s="37">
        <v>4.78224278960246</v>
      </c>
      <c r="C6" s="37">
        <v>4.78224278960246</v>
      </c>
      <c r="D6" s="37">
        <v>4.78224278960246</v>
      </c>
      <c r="E6" s="37">
        <v>4.78224278960246</v>
      </c>
    </row>
    <row r="7" spans="1:21" x14ac:dyDescent="0.2">
      <c r="A7" s="41" t="s">
        <v>444</v>
      </c>
      <c r="B7" s="37">
        <v>1.6639438049431037</v>
      </c>
      <c r="C7" s="37">
        <v>1.6639438049431037</v>
      </c>
      <c r="D7" s="37">
        <v>1.6639438049431037</v>
      </c>
      <c r="E7" s="37">
        <v>1.6639438049431037</v>
      </c>
    </row>
    <row r="8" spans="1:21" x14ac:dyDescent="0.2">
      <c r="A8" s="41" t="s">
        <v>445</v>
      </c>
      <c r="B8" s="44">
        <v>1</v>
      </c>
      <c r="C8" s="52">
        <v>8</v>
      </c>
      <c r="D8" s="52">
        <v>7</v>
      </c>
      <c r="E8" s="52">
        <v>3</v>
      </c>
      <c r="F8" s="46"/>
    </row>
    <row r="9" spans="1:21" ht="12.75" x14ac:dyDescent="0.25">
      <c r="A9" s="41" t="s">
        <v>446</v>
      </c>
      <c r="B9" s="91">
        <v>0.77553258867327668</v>
      </c>
      <c r="C9" s="91">
        <v>0.56561739258951671</v>
      </c>
      <c r="D9" s="91">
        <v>0.56935110365976449</v>
      </c>
      <c r="E9" s="91">
        <v>0.5764040479650705</v>
      </c>
      <c r="F9" s="46"/>
    </row>
    <row r="10" spans="1:21" x14ac:dyDescent="0.2">
      <c r="A10" s="41" t="s">
        <v>447</v>
      </c>
      <c r="B10" s="37">
        <v>0.78332408288638389</v>
      </c>
      <c r="C10" s="46">
        <v>0.88681465024278749</v>
      </c>
      <c r="D10" s="46">
        <v>0.88501597938677345</v>
      </c>
      <c r="E10" s="46">
        <v>0.88092195326892597</v>
      </c>
      <c r="F10" s="46"/>
    </row>
    <row r="11" spans="1:21" ht="12.75" x14ac:dyDescent="0.25">
      <c r="A11" s="41" t="s">
        <v>448</v>
      </c>
      <c r="B11" s="92">
        <v>0.78276850361173356</v>
      </c>
      <c r="C11" s="92">
        <v>0.88445046539146188</v>
      </c>
      <c r="D11" s="92">
        <v>0.88291991651101154</v>
      </c>
      <c r="E11" s="92">
        <v>0.88000124672203617</v>
      </c>
      <c r="F11" s="46"/>
    </row>
    <row r="12" spans="1:21" outlineLevel="1" x14ac:dyDescent="0.2">
      <c r="A12" s="41" t="s">
        <v>449</v>
      </c>
      <c r="B12" s="5">
        <v>0.57860708391978466</v>
      </c>
      <c r="C12" s="53">
        <v>0.41702928463494576</v>
      </c>
      <c r="D12" s="53">
        <v>0.41226718751677205</v>
      </c>
      <c r="E12" s="53">
        <v>0.41925842314988471</v>
      </c>
      <c r="F12" s="46"/>
    </row>
    <row r="13" spans="1:21" outlineLevel="1" x14ac:dyDescent="0.2">
      <c r="A13" s="41" t="s">
        <v>450</v>
      </c>
      <c r="B13" s="45">
        <v>0.13081148538387713</v>
      </c>
      <c r="C13" s="54">
        <v>9.0108232121424617E-2</v>
      </c>
      <c r="D13" s="54">
        <v>8.8552807757689506E-2</v>
      </c>
      <c r="E13" s="54">
        <v>8.9863296979276724E-2</v>
      </c>
      <c r="F13" s="46"/>
    </row>
    <row r="14" spans="1:21" outlineLevel="1" x14ac:dyDescent="0.2">
      <c r="A14" s="41" t="s">
        <v>451</v>
      </c>
      <c r="B14" s="46"/>
      <c r="C14" s="46">
        <v>22.937949637601914</v>
      </c>
      <c r="D14" s="46">
        <v>9.2608476911776112</v>
      </c>
      <c r="E14" s="46">
        <v>4.3861606596972935</v>
      </c>
      <c r="F14" s="46"/>
    </row>
    <row r="15" spans="1:21" outlineLevel="1" x14ac:dyDescent="0.2">
      <c r="A15" s="41" t="s">
        <v>452</v>
      </c>
      <c r="B15" s="37" t="s">
        <v>455</v>
      </c>
      <c r="C15" s="46" t="s">
        <v>455</v>
      </c>
      <c r="D15" s="46" t="s">
        <v>455</v>
      </c>
      <c r="E15" s="46" t="s">
        <v>455</v>
      </c>
      <c r="F15" s="46"/>
    </row>
    <row r="16" spans="1:21" outlineLevel="1" x14ac:dyDescent="0.2"/>
    <row r="17" spans="1:6" outlineLevel="1" x14ac:dyDescent="0.2"/>
    <row r="19" spans="1:6" outlineLevel="1" x14ac:dyDescent="0.2">
      <c r="A19" s="41" t="s">
        <v>453</v>
      </c>
      <c r="B19" s="37" t="s">
        <v>389</v>
      </c>
      <c r="C19" s="46" t="s">
        <v>466</v>
      </c>
      <c r="D19" s="46" t="s">
        <v>495</v>
      </c>
      <c r="E19" s="46" t="s">
        <v>519</v>
      </c>
      <c r="F19" s="46"/>
    </row>
    <row r="20" spans="1:6" outlineLevel="1" x14ac:dyDescent="0.2">
      <c r="A20" s="41" t="s">
        <v>412</v>
      </c>
      <c r="B20" s="47" t="s">
        <v>456</v>
      </c>
      <c r="C20" s="47" t="s">
        <v>477</v>
      </c>
      <c r="D20" s="47" t="s">
        <v>506</v>
      </c>
      <c r="E20" s="47" t="s">
        <v>530</v>
      </c>
      <c r="F20" s="46"/>
    </row>
    <row r="21" spans="1:6" outlineLevel="1" x14ac:dyDescent="0.2">
      <c r="A21" s="41" t="s">
        <v>4</v>
      </c>
      <c r="B21" s="47"/>
      <c r="C21" s="65" t="s">
        <v>478</v>
      </c>
      <c r="D21" s="87" t="s">
        <v>507</v>
      </c>
      <c r="E21" s="53"/>
      <c r="F21" s="46"/>
    </row>
    <row r="22" spans="1:6" outlineLevel="1" x14ac:dyDescent="0.2">
      <c r="A22" s="41" t="s">
        <v>5</v>
      </c>
      <c r="B22" s="47"/>
      <c r="C22" s="84" t="s">
        <v>479</v>
      </c>
      <c r="D22" s="53"/>
      <c r="E22" s="53"/>
      <c r="F22" s="46"/>
    </row>
    <row r="23" spans="1:6" outlineLevel="1" x14ac:dyDescent="0.2">
      <c r="A23" s="41" t="s">
        <v>6</v>
      </c>
      <c r="B23" s="47"/>
      <c r="C23" s="94" t="s">
        <v>480</v>
      </c>
      <c r="D23" s="96" t="s">
        <v>508</v>
      </c>
      <c r="E23" s="99" t="s">
        <v>531</v>
      </c>
      <c r="F23" s="46"/>
    </row>
    <row r="24" spans="1:6" outlineLevel="1" x14ac:dyDescent="0.2">
      <c r="A24" s="41" t="s">
        <v>12</v>
      </c>
      <c r="B24" s="47"/>
      <c r="C24" s="95" t="s">
        <v>481</v>
      </c>
      <c r="D24" s="88" t="s">
        <v>509</v>
      </c>
      <c r="E24" s="53"/>
      <c r="F24" s="46"/>
    </row>
    <row r="25" spans="1:6" outlineLevel="1" x14ac:dyDescent="0.2">
      <c r="A25" s="41" t="s">
        <v>13</v>
      </c>
      <c r="B25" s="47"/>
      <c r="C25" s="85" t="s">
        <v>482</v>
      </c>
      <c r="D25" s="89" t="s">
        <v>510</v>
      </c>
      <c r="E25" s="53"/>
      <c r="F25" s="46"/>
    </row>
    <row r="26" spans="1:6" outlineLevel="1" x14ac:dyDescent="0.2">
      <c r="A26" s="41" t="s">
        <v>8</v>
      </c>
      <c r="B26" s="47"/>
      <c r="C26" s="86" t="s">
        <v>483</v>
      </c>
      <c r="D26" s="90" t="s">
        <v>511</v>
      </c>
      <c r="E26" s="53"/>
      <c r="F26" s="46"/>
    </row>
    <row r="27" spans="1:6" ht="12.75" outlineLevel="1" x14ac:dyDescent="0.25">
      <c r="A27" s="41" t="s">
        <v>7</v>
      </c>
      <c r="B27" s="93" t="s">
        <v>457</v>
      </c>
      <c r="C27" s="67" t="s">
        <v>484</v>
      </c>
      <c r="D27" s="97" t="s">
        <v>512</v>
      </c>
      <c r="E27" s="93" t="s">
        <v>532</v>
      </c>
      <c r="F27" s="46"/>
    </row>
    <row r="28" spans="1:6" ht="12.75" outlineLevel="1" x14ac:dyDescent="0.25">
      <c r="A28" s="41" t="s">
        <v>9</v>
      </c>
      <c r="B28" s="47"/>
      <c r="C28" s="69" t="s">
        <v>485</v>
      </c>
      <c r="D28" s="98" t="s">
        <v>513</v>
      </c>
      <c r="E28" s="98" t="s">
        <v>513</v>
      </c>
      <c r="F28" s="46"/>
    </row>
    <row r="29" spans="1:6" outlineLevel="1" x14ac:dyDescent="0.2"/>
    <row r="31" spans="1:6" x14ac:dyDescent="0.2">
      <c r="B31" s="42" t="s">
        <v>557</v>
      </c>
    </row>
    <row r="32" spans="1:6" x14ac:dyDescent="0.2">
      <c r="A32" s="40" t="s">
        <v>556</v>
      </c>
      <c r="B32" s="39" t="s">
        <v>539</v>
      </c>
      <c r="C32" s="46"/>
      <c r="D32" s="46"/>
      <c r="E32" s="46"/>
      <c r="F32" s="46"/>
    </row>
    <row r="33" spans="1:6" x14ac:dyDescent="0.2">
      <c r="A33" s="41" t="s">
        <v>443</v>
      </c>
      <c r="B33" s="104">
        <v>43448.593229166669</v>
      </c>
      <c r="C33" s="46"/>
      <c r="D33" s="46"/>
      <c r="E33" s="46"/>
      <c r="F33" s="46"/>
    </row>
    <row r="34" spans="1:6" x14ac:dyDescent="0.2">
      <c r="A34" s="41" t="s">
        <v>358</v>
      </c>
      <c r="B34" s="44">
        <v>362</v>
      </c>
      <c r="C34" s="46"/>
      <c r="D34" s="46"/>
      <c r="E34" s="46"/>
      <c r="F34" s="46"/>
    </row>
    <row r="35" spans="1:6" x14ac:dyDescent="0.2">
      <c r="A35" s="41" t="s">
        <v>359</v>
      </c>
      <c r="B35" s="37">
        <v>4.9125678002661299</v>
      </c>
      <c r="C35" s="46"/>
      <c r="D35" s="46"/>
      <c r="E35" s="46"/>
      <c r="F35" s="46"/>
    </row>
    <row r="36" spans="1:6" x14ac:dyDescent="0.2">
      <c r="A36" s="41" t="s">
        <v>444</v>
      </c>
      <c r="B36" s="37">
        <v>1.6590473451614653</v>
      </c>
      <c r="C36" s="46"/>
      <c r="D36" s="46"/>
      <c r="E36" s="46"/>
      <c r="F36" s="46"/>
    </row>
    <row r="37" spans="1:6" x14ac:dyDescent="0.2">
      <c r="A37" s="41" t="s">
        <v>445</v>
      </c>
      <c r="B37" s="44">
        <v>3</v>
      </c>
      <c r="C37" s="46"/>
      <c r="D37" s="46"/>
      <c r="E37" s="46"/>
      <c r="F37" s="46"/>
    </row>
    <row r="38" spans="1:6" ht="12.75" x14ac:dyDescent="0.25">
      <c r="A38" s="41" t="s">
        <v>446</v>
      </c>
      <c r="B38" s="91">
        <v>0.5897718807252198</v>
      </c>
      <c r="C38" s="46"/>
      <c r="D38" s="46"/>
      <c r="E38" s="46"/>
      <c r="F38" s="46"/>
    </row>
    <row r="39" spans="1:6" x14ac:dyDescent="0.2">
      <c r="A39" s="41" t="s">
        <v>447</v>
      </c>
      <c r="B39" s="37">
        <v>0.87467826765911549</v>
      </c>
      <c r="C39" s="46"/>
      <c r="D39" s="46"/>
      <c r="E39" s="46"/>
      <c r="F39" s="46"/>
    </row>
    <row r="40" spans="1:6" ht="12.75" x14ac:dyDescent="0.25">
      <c r="A40" s="41" t="s">
        <v>448</v>
      </c>
      <c r="B40" s="92">
        <v>0.87362808554452709</v>
      </c>
      <c r="C40" s="46"/>
      <c r="D40" s="46"/>
      <c r="E40" s="46"/>
      <c r="F40" s="46"/>
    </row>
    <row r="41" spans="1:6" outlineLevel="1" x14ac:dyDescent="0.2">
      <c r="A41" s="41" t="s">
        <v>449</v>
      </c>
      <c r="B41" s="5">
        <v>0.43133893537425672</v>
      </c>
      <c r="C41" s="46"/>
      <c r="D41" s="46"/>
      <c r="E41" s="46"/>
      <c r="F41" s="46"/>
    </row>
    <row r="42" spans="1:6" outlineLevel="1" x14ac:dyDescent="0.2">
      <c r="A42" s="41" t="s">
        <v>450</v>
      </c>
      <c r="B42" s="45">
        <v>9.0023909780036798E-2</v>
      </c>
      <c r="C42" s="46"/>
      <c r="D42" s="46"/>
      <c r="E42" s="46"/>
      <c r="F42" s="46"/>
    </row>
    <row r="43" spans="1:6" outlineLevel="1" x14ac:dyDescent="0.2">
      <c r="A43" s="41" t="s">
        <v>451</v>
      </c>
      <c r="B43" s="37">
        <v>4.3621701800565127</v>
      </c>
      <c r="C43" s="46"/>
      <c r="D43" s="46"/>
      <c r="E43" s="46"/>
      <c r="F43" s="46"/>
    </row>
    <row r="44" spans="1:6" outlineLevel="1" x14ac:dyDescent="0.2">
      <c r="A44" s="41" t="s">
        <v>452</v>
      </c>
      <c r="B44" s="37" t="s">
        <v>455</v>
      </c>
      <c r="C44" s="46"/>
      <c r="D44" s="46"/>
      <c r="E44" s="46"/>
      <c r="F44" s="46"/>
    </row>
    <row r="45" spans="1:6" outlineLevel="1" x14ac:dyDescent="0.2"/>
    <row r="46" spans="1:6" outlineLevel="1" x14ac:dyDescent="0.2"/>
    <row r="48" spans="1:6" outlineLevel="1" x14ac:dyDescent="0.2">
      <c r="A48" s="41" t="s">
        <v>453</v>
      </c>
      <c r="B48" s="37" t="s">
        <v>539</v>
      </c>
      <c r="C48" s="46"/>
      <c r="D48" s="46"/>
      <c r="E48" s="46"/>
      <c r="F48" s="46"/>
    </row>
    <row r="49" spans="1:6" outlineLevel="1" x14ac:dyDescent="0.2">
      <c r="A49" s="41" t="s">
        <v>412</v>
      </c>
      <c r="B49" s="47" t="s">
        <v>558</v>
      </c>
      <c r="C49" s="46"/>
      <c r="D49" s="46"/>
      <c r="E49" s="46"/>
      <c r="F49" s="46"/>
    </row>
    <row r="50" spans="1:6" outlineLevel="1" x14ac:dyDescent="0.2">
      <c r="A50" s="41" t="s">
        <v>6</v>
      </c>
      <c r="B50" s="105" t="s">
        <v>559</v>
      </c>
      <c r="C50" s="46"/>
      <c r="D50" s="46"/>
      <c r="E50" s="46"/>
      <c r="F50" s="46"/>
    </row>
    <row r="51" spans="1:6" ht="12.75" outlineLevel="1" x14ac:dyDescent="0.25">
      <c r="A51" s="41" t="s">
        <v>7</v>
      </c>
      <c r="B51" s="93" t="s">
        <v>560</v>
      </c>
      <c r="C51" s="46"/>
      <c r="D51" s="46"/>
      <c r="E51" s="46"/>
      <c r="F51" s="46"/>
    </row>
    <row r="52" spans="1:6" ht="12.75" outlineLevel="1" x14ac:dyDescent="0.25">
      <c r="A52" s="41" t="s">
        <v>9</v>
      </c>
      <c r="B52" s="98" t="s">
        <v>561</v>
      </c>
      <c r="C52" s="46"/>
      <c r="D52" s="46"/>
      <c r="E52" s="46"/>
      <c r="F52" s="46"/>
    </row>
    <row r="53" spans="1:6" outlineLevel="1" x14ac:dyDescent="0.2"/>
    <row r="55" spans="1:6" x14ac:dyDescent="0.2">
      <c r="B55" s="42"/>
    </row>
    <row r="56" spans="1:6" x14ac:dyDescent="0.2">
      <c r="A56" s="40" t="s">
        <v>604</v>
      </c>
      <c r="B56" s="39" t="s">
        <v>565</v>
      </c>
      <c r="C56" s="46"/>
      <c r="D56" s="46"/>
      <c r="E56" s="46"/>
      <c r="F56" s="46"/>
    </row>
    <row r="57" spans="1:6" x14ac:dyDescent="0.2">
      <c r="A57" s="41" t="s">
        <v>443</v>
      </c>
      <c r="B57" s="104">
        <v>43448.644375000003</v>
      </c>
      <c r="C57" s="46"/>
      <c r="D57" s="46"/>
      <c r="E57" s="46"/>
      <c r="F57" s="46"/>
    </row>
    <row r="58" spans="1:6" x14ac:dyDescent="0.2">
      <c r="A58" s="41" t="s">
        <v>358</v>
      </c>
      <c r="B58" s="44">
        <v>362</v>
      </c>
      <c r="C58" s="46"/>
      <c r="D58" s="46"/>
      <c r="E58" s="46"/>
      <c r="F58" s="46"/>
    </row>
    <row r="59" spans="1:6" x14ac:dyDescent="0.2">
      <c r="A59" s="41" t="s">
        <v>359</v>
      </c>
      <c r="B59" s="37">
        <v>4.9125678002661299</v>
      </c>
      <c r="C59" s="46"/>
      <c r="D59" s="46"/>
      <c r="E59" s="46"/>
      <c r="F59" s="46"/>
    </row>
    <row r="60" spans="1:6" x14ac:dyDescent="0.2">
      <c r="A60" s="41" t="s">
        <v>444</v>
      </c>
      <c r="B60" s="37">
        <v>1.65904734516146</v>
      </c>
      <c r="C60" s="46"/>
      <c r="D60" s="46"/>
      <c r="E60" s="46"/>
      <c r="F60" s="46"/>
    </row>
    <row r="61" spans="1:6" x14ac:dyDescent="0.2">
      <c r="A61" s="41" t="s">
        <v>605</v>
      </c>
      <c r="B61" s="44">
        <v>3</v>
      </c>
      <c r="C61" s="46"/>
      <c r="D61" s="46"/>
      <c r="E61" s="46"/>
      <c r="F61" s="46"/>
    </row>
    <row r="62" spans="1:6" ht="12.75" x14ac:dyDescent="0.25">
      <c r="A62" s="41" t="s">
        <v>446</v>
      </c>
      <c r="B62" s="91">
        <v>0.58977188072522002</v>
      </c>
      <c r="C62" s="46"/>
      <c r="D62" s="46"/>
      <c r="E62" s="46"/>
      <c r="F62" s="46"/>
    </row>
    <row r="63" spans="1:6" x14ac:dyDescent="0.2">
      <c r="A63" s="41" t="s">
        <v>447</v>
      </c>
      <c r="B63" s="37">
        <v>0.87467826765911505</v>
      </c>
      <c r="C63" s="46"/>
      <c r="D63" s="46"/>
      <c r="E63" s="46"/>
      <c r="F63" s="46"/>
    </row>
    <row r="64" spans="1:6" ht="12.75" x14ac:dyDescent="0.25">
      <c r="A64" s="41" t="s">
        <v>448</v>
      </c>
      <c r="B64" s="92">
        <v>0.87362808554452698</v>
      </c>
      <c r="C64" s="46"/>
      <c r="D64" s="46"/>
      <c r="E64" s="46"/>
      <c r="F64" s="46"/>
    </row>
    <row r="65" spans="1:6" x14ac:dyDescent="0.2">
      <c r="A65" s="41" t="s">
        <v>449</v>
      </c>
      <c r="B65" s="37">
        <v>0.43133893537425899</v>
      </c>
      <c r="C65" s="46"/>
      <c r="D65" s="46"/>
      <c r="E65" s="46"/>
      <c r="F65" s="46"/>
    </row>
    <row r="66" spans="1:6" x14ac:dyDescent="0.2">
      <c r="A66" s="41" t="s">
        <v>450</v>
      </c>
      <c r="B66" s="45">
        <v>9.0023909780036895E-2</v>
      </c>
      <c r="C66" s="46"/>
      <c r="D66" s="46"/>
      <c r="E66" s="46"/>
      <c r="F66" s="46"/>
    </row>
    <row r="67" spans="1:6" x14ac:dyDescent="0.2">
      <c r="A67" s="41" t="s">
        <v>451</v>
      </c>
      <c r="B67" s="37">
        <v>4.3620000000000001</v>
      </c>
      <c r="C67" s="46"/>
      <c r="D67" s="46"/>
      <c r="E67" s="46"/>
      <c r="F67" s="46"/>
    </row>
    <row r="68" spans="1:6" x14ac:dyDescent="0.2">
      <c r="A68" s="41" t="s">
        <v>452</v>
      </c>
      <c r="B68" s="37" t="s">
        <v>455</v>
      </c>
      <c r="C68" s="46"/>
      <c r="D68" s="46"/>
      <c r="E68" s="46"/>
      <c r="F68" s="46"/>
    </row>
    <row r="69" spans="1:6" x14ac:dyDescent="0.2">
      <c r="A69" s="41" t="s">
        <v>606</v>
      </c>
      <c r="B69" s="46"/>
      <c r="C69" s="46"/>
      <c r="D69" s="46"/>
      <c r="E69" s="46"/>
      <c r="F69" s="46"/>
    </row>
    <row r="70" spans="1:6" x14ac:dyDescent="0.2">
      <c r="A70" s="41" t="s">
        <v>607</v>
      </c>
      <c r="B70" s="46"/>
      <c r="C70" s="46"/>
      <c r="D70" s="46"/>
      <c r="E70" s="46"/>
      <c r="F70" s="46"/>
    </row>
    <row r="71" spans="1:6" outlineLevel="1" x14ac:dyDescent="0.2">
      <c r="A71" s="41" t="s">
        <v>608</v>
      </c>
      <c r="B71" s="37" t="s">
        <v>613</v>
      </c>
      <c r="C71" s="46"/>
      <c r="D71" s="46"/>
      <c r="E71" s="46"/>
      <c r="F71" s="46"/>
    </row>
    <row r="72" spans="1:6" outlineLevel="1" x14ac:dyDescent="0.2">
      <c r="A72" s="41" t="s">
        <v>609</v>
      </c>
      <c r="B72" s="44">
        <v>30</v>
      </c>
      <c r="C72" s="46"/>
      <c r="D72" s="46"/>
      <c r="E72" s="46"/>
      <c r="F72" s="46"/>
    </row>
    <row r="73" spans="1:6" outlineLevel="1" x14ac:dyDescent="0.2">
      <c r="A73" s="41" t="s">
        <v>610</v>
      </c>
      <c r="B73" s="37">
        <v>9.2076928413030695E-2</v>
      </c>
      <c r="C73" s="46"/>
      <c r="D73" s="46"/>
      <c r="E73" s="46"/>
      <c r="F73" s="46"/>
    </row>
    <row r="74" spans="1:6" outlineLevel="1" x14ac:dyDescent="0.2">
      <c r="A74" s="41" t="s">
        <v>611</v>
      </c>
      <c r="B74" s="37">
        <v>0.38717690828309598</v>
      </c>
      <c r="C74" s="46"/>
      <c r="D74" s="46"/>
      <c r="E74" s="46"/>
      <c r="F74" s="46"/>
    </row>
    <row r="76" spans="1:6" outlineLevel="1" x14ac:dyDescent="0.2">
      <c r="A76" s="41" t="s">
        <v>453</v>
      </c>
      <c r="B76" s="37" t="s">
        <v>565</v>
      </c>
      <c r="C76" s="46"/>
      <c r="D76" s="46"/>
      <c r="E76" s="46"/>
      <c r="F76" s="46"/>
    </row>
    <row r="77" spans="1:6" outlineLevel="1" x14ac:dyDescent="0.2">
      <c r="A77" s="41" t="s">
        <v>412</v>
      </c>
      <c r="B77" s="47" t="s">
        <v>558</v>
      </c>
      <c r="C77" s="46"/>
      <c r="D77" s="46"/>
      <c r="E77" s="46"/>
      <c r="F77" s="46"/>
    </row>
    <row r="78" spans="1:6" outlineLevel="1" x14ac:dyDescent="0.2">
      <c r="A78" s="41" t="s">
        <v>6</v>
      </c>
      <c r="B78" s="105" t="s">
        <v>559</v>
      </c>
      <c r="C78" s="46"/>
      <c r="D78" s="46"/>
      <c r="E78" s="46"/>
      <c r="F78" s="46"/>
    </row>
    <row r="79" spans="1:6" ht="12.75" outlineLevel="1" x14ac:dyDescent="0.25">
      <c r="A79" s="41" t="s">
        <v>7</v>
      </c>
      <c r="B79" s="93" t="s">
        <v>560</v>
      </c>
      <c r="C79" s="46"/>
      <c r="D79" s="46"/>
      <c r="E79" s="46"/>
      <c r="F79" s="46"/>
    </row>
    <row r="80" spans="1:6" ht="12.75" outlineLevel="1" x14ac:dyDescent="0.25">
      <c r="A80" s="41" t="s">
        <v>9</v>
      </c>
      <c r="B80" s="98" t="s">
        <v>561</v>
      </c>
      <c r="C80" s="46"/>
      <c r="D80" s="46"/>
      <c r="E80" s="46"/>
      <c r="F80" s="46"/>
    </row>
    <row r="81" outlineLevel="1" x14ac:dyDescent="0.2"/>
  </sheetData>
  <sortState xmlns:xlrd2="http://schemas.microsoft.com/office/spreadsheetml/2017/richdata2" ref="A76:U80">
    <sortCondition ref="A1"/>
  </sortState>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P49"/>
  <sheetViews>
    <sheetView showGridLines="0" showRowColHeaders="0" zoomScale="125" zoomScaleNormal="125" workbookViewId="0"/>
  </sheetViews>
  <sheetFormatPr defaultRowHeight="15" x14ac:dyDescent="0.25"/>
  <sheetData>
    <row r="1" spans="2:16" x14ac:dyDescent="0.25">
      <c r="B1" t="s">
        <v>316</v>
      </c>
      <c r="P1" s="2" t="s">
        <v>355</v>
      </c>
    </row>
    <row r="2" spans="2:16" x14ac:dyDescent="0.25">
      <c r="B2" t="s">
        <v>317</v>
      </c>
    </row>
    <row r="3" spans="2:16" x14ac:dyDescent="0.25">
      <c r="B3" t="s">
        <v>318</v>
      </c>
    </row>
    <row r="4" spans="2:16" x14ac:dyDescent="0.25">
      <c r="B4" t="s">
        <v>319</v>
      </c>
    </row>
    <row r="5" spans="2:16" x14ac:dyDescent="0.25">
      <c r="B5" t="s">
        <v>320</v>
      </c>
    </row>
    <row r="7" spans="2:16" x14ac:dyDescent="0.25">
      <c r="B7" t="s">
        <v>321</v>
      </c>
    </row>
    <row r="8" spans="2:16" x14ac:dyDescent="0.25">
      <c r="B8" t="s">
        <v>322</v>
      </c>
    </row>
    <row r="10" spans="2:16" x14ac:dyDescent="0.25">
      <c r="B10" t="s">
        <v>323</v>
      </c>
    </row>
    <row r="11" spans="2:16" x14ac:dyDescent="0.25">
      <c r="B11" t="s">
        <v>324</v>
      </c>
    </row>
    <row r="12" spans="2:16" x14ac:dyDescent="0.25">
      <c r="B12" t="s">
        <v>325</v>
      </c>
    </row>
    <row r="13" spans="2:16" x14ac:dyDescent="0.25">
      <c r="B13" t="s">
        <v>326</v>
      </c>
    </row>
    <row r="14" spans="2:16" x14ac:dyDescent="0.25">
      <c r="B14" t="s">
        <v>327</v>
      </c>
    </row>
    <row r="16" spans="2:16" x14ac:dyDescent="0.25">
      <c r="B16" t="s">
        <v>328</v>
      </c>
    </row>
    <row r="17" spans="2:2" x14ac:dyDescent="0.25">
      <c r="B17" t="s">
        <v>329</v>
      </c>
    </row>
    <row r="18" spans="2:2" x14ac:dyDescent="0.25">
      <c r="B18" t="s">
        <v>330</v>
      </c>
    </row>
    <row r="19" spans="2:2" x14ac:dyDescent="0.25">
      <c r="B19" t="s">
        <v>331</v>
      </c>
    </row>
    <row r="20" spans="2:2" x14ac:dyDescent="0.25">
      <c r="B20" t="s">
        <v>332</v>
      </c>
    </row>
    <row r="21" spans="2:2" x14ac:dyDescent="0.25">
      <c r="B21" t="s">
        <v>333</v>
      </c>
    </row>
    <row r="23" spans="2:2" x14ac:dyDescent="0.25">
      <c r="B23" t="s">
        <v>334</v>
      </c>
    </row>
    <row r="25" spans="2:2" x14ac:dyDescent="0.25">
      <c r="B25" t="s">
        <v>335</v>
      </c>
    </row>
    <row r="26" spans="2:2" x14ac:dyDescent="0.25">
      <c r="B26" t="s">
        <v>336</v>
      </c>
    </row>
    <row r="27" spans="2:2" x14ac:dyDescent="0.25">
      <c r="B27" t="s">
        <v>337</v>
      </c>
    </row>
    <row r="28" spans="2:2" x14ac:dyDescent="0.25">
      <c r="B28" t="s">
        <v>338</v>
      </c>
    </row>
    <row r="29" spans="2:2" x14ac:dyDescent="0.25">
      <c r="B29" t="s">
        <v>339</v>
      </c>
    </row>
    <row r="31" spans="2:2" x14ac:dyDescent="0.25">
      <c r="B31" t="s">
        <v>340</v>
      </c>
    </row>
    <row r="32" spans="2:2" x14ac:dyDescent="0.25">
      <c r="B32" t="s">
        <v>341</v>
      </c>
    </row>
    <row r="33" spans="2:2" x14ac:dyDescent="0.25">
      <c r="B33" t="s">
        <v>342</v>
      </c>
    </row>
    <row r="35" spans="2:2" x14ac:dyDescent="0.25">
      <c r="B35" t="s">
        <v>343</v>
      </c>
    </row>
    <row r="37" spans="2:2" x14ac:dyDescent="0.25">
      <c r="B37" t="s">
        <v>344</v>
      </c>
    </row>
    <row r="39" spans="2:2" x14ac:dyDescent="0.25">
      <c r="B39" t="s">
        <v>345</v>
      </c>
    </row>
    <row r="41" spans="2:2" x14ac:dyDescent="0.25">
      <c r="B41" t="s">
        <v>346</v>
      </c>
    </row>
    <row r="42" spans="2:2" x14ac:dyDescent="0.25">
      <c r="B42" t="s">
        <v>347</v>
      </c>
    </row>
    <row r="43" spans="2:2" x14ac:dyDescent="0.25">
      <c r="B43" t="s">
        <v>348</v>
      </c>
    </row>
    <row r="44" spans="2:2" x14ac:dyDescent="0.25">
      <c r="B44" t="s">
        <v>349</v>
      </c>
    </row>
    <row r="45" spans="2:2" x14ac:dyDescent="0.25">
      <c r="B45" t="s">
        <v>350</v>
      </c>
    </row>
    <row r="46" spans="2:2" x14ac:dyDescent="0.25">
      <c r="B46" t="s">
        <v>351</v>
      </c>
    </row>
    <row r="47" spans="2:2" x14ac:dyDescent="0.25">
      <c r="B47" t="s">
        <v>352</v>
      </c>
    </row>
    <row r="48" spans="2:2" x14ac:dyDescent="0.25">
      <c r="B48" t="s">
        <v>353</v>
      </c>
    </row>
    <row r="49" spans="2:2" x14ac:dyDescent="0.25">
      <c r="B49" t="s">
        <v>354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O96"/>
  <sheetViews>
    <sheetView showGridLines="0" showRowColHeaders="0" zoomScale="125" zoomScaleNormal="125" workbookViewId="0">
      <pane xSplit="1" topLeftCell="B1" activePane="topRight" state="frozenSplit"/>
      <selection pane="topRight"/>
    </sheetView>
  </sheetViews>
  <sheetFormatPr defaultRowHeight="12" customHeight="1" outlineLevelRow="1" x14ac:dyDescent="0.2"/>
  <cols>
    <col min="1" max="1" width="17.7109375" style="3" customWidth="1"/>
    <col min="2" max="10" width="9.7109375" style="3" customWidth="1"/>
    <col min="11" max="300" width="9.140625" style="3"/>
    <col min="301" max="301" width="68.28515625" style="3" bestFit="1" customWidth="1"/>
    <col min="302" max="16384" width="9.140625" style="3"/>
  </cols>
  <sheetData>
    <row r="1" spans="1:301" ht="12" customHeight="1" x14ac:dyDescent="0.25">
      <c r="A1" s="4" t="s">
        <v>356</v>
      </c>
      <c r="B1" s="3" t="s">
        <v>379</v>
      </c>
      <c r="U1" s="10"/>
      <c r="W1" s="10" t="s">
        <v>380</v>
      </c>
      <c r="X1" s="10">
        <v>20</v>
      </c>
      <c r="Z1" s="15" t="s">
        <v>378</v>
      </c>
      <c r="JV1"/>
      <c r="KO1" s="14" t="s">
        <v>378</v>
      </c>
    </row>
    <row r="2" spans="1:301" ht="12" customHeight="1" outlineLevel="1" thickBot="1" x14ac:dyDescent="0.25">
      <c r="A2" s="6" t="s">
        <v>357</v>
      </c>
      <c r="B2" s="6" t="s">
        <v>358</v>
      </c>
      <c r="C2" s="6" t="s">
        <v>359</v>
      </c>
      <c r="D2" s="6" t="s">
        <v>360</v>
      </c>
      <c r="E2" s="6" t="s">
        <v>361</v>
      </c>
      <c r="F2" s="6" t="s">
        <v>362</v>
      </c>
      <c r="G2" s="6" t="s">
        <v>363</v>
      </c>
      <c r="H2" s="6" t="s">
        <v>364</v>
      </c>
      <c r="I2" s="6" t="s">
        <v>365</v>
      </c>
      <c r="J2" s="5"/>
    </row>
    <row r="3" spans="1:301" ht="12" customHeight="1" outlineLevel="1" x14ac:dyDescent="0.2">
      <c r="A3" s="8" t="s">
        <v>3</v>
      </c>
      <c r="B3" s="9">
        <v>392</v>
      </c>
      <c r="C3" s="3">
        <v>23.445918367346941</v>
      </c>
      <c r="D3" s="3">
        <v>22.75</v>
      </c>
      <c r="E3" s="3">
        <v>7.8050074865717942</v>
      </c>
      <c r="F3" s="3">
        <v>24.707768546159976</v>
      </c>
      <c r="G3" s="3">
        <v>0.39421240864047763</v>
      </c>
      <c r="H3" s="3">
        <v>9</v>
      </c>
      <c r="I3" s="3">
        <v>46.6</v>
      </c>
    </row>
    <row r="4" spans="1:301" ht="12" customHeight="1" outlineLevel="1" x14ac:dyDescent="0.2">
      <c r="A4" s="8" t="s">
        <v>5</v>
      </c>
      <c r="B4" s="9">
        <v>392</v>
      </c>
      <c r="C4" s="3">
        <v>1.9441198979591838</v>
      </c>
      <c r="D4" s="3">
        <v>1.51</v>
      </c>
      <c r="E4" s="3">
        <v>1.0464400390890436</v>
      </c>
      <c r="F4" s="3">
        <v>2.2072257410466132</v>
      </c>
      <c r="G4" s="3">
        <v>5.2853203410355612E-2</v>
      </c>
      <c r="H4" s="3">
        <v>0.68</v>
      </c>
      <c r="I4" s="3">
        <v>4.55</v>
      </c>
    </row>
    <row r="5" spans="1:301" ht="12" customHeight="1" outlineLevel="1" x14ac:dyDescent="0.2">
      <c r="A5" s="8" t="s">
        <v>1</v>
      </c>
      <c r="B5" s="9">
        <v>392</v>
      </c>
      <c r="C5" s="3">
        <v>4.7822427896024609</v>
      </c>
      <c r="D5" s="3">
        <v>4.3961352657004831</v>
      </c>
      <c r="E5" s="3">
        <v>1.6639438049430912</v>
      </c>
      <c r="F5" s="3">
        <v>5.0627553813694819</v>
      </c>
      <c r="G5" s="3">
        <v>8.4041853427757551E-2</v>
      </c>
      <c r="H5" s="3">
        <v>2.1459227467811157</v>
      </c>
      <c r="I5" s="3">
        <v>11.111111111111111</v>
      </c>
    </row>
    <row r="6" spans="1:301" ht="12" customHeight="1" outlineLevel="1" x14ac:dyDescent="0.2">
      <c r="A6" s="8" t="s">
        <v>6</v>
      </c>
      <c r="B6" s="9">
        <v>392</v>
      </c>
      <c r="C6" s="3">
        <v>1.0446938775510202</v>
      </c>
      <c r="D6" s="3">
        <v>0.93500000000000005</v>
      </c>
      <c r="E6" s="3">
        <v>0.3849115993282865</v>
      </c>
      <c r="F6" s="3">
        <v>1.1131775625273295</v>
      </c>
      <c r="G6" s="3">
        <v>1.944097157445648E-2</v>
      </c>
      <c r="H6" s="3">
        <v>0.46</v>
      </c>
      <c r="I6" s="3">
        <v>2.2999999999999998</v>
      </c>
    </row>
    <row r="7" spans="1:301" ht="12" customHeight="1" outlineLevel="1" x14ac:dyDescent="0.2">
      <c r="A7" s="8" t="s">
        <v>8</v>
      </c>
      <c r="B7" s="9">
        <v>392</v>
      </c>
      <c r="C7" s="3">
        <v>15.541326530612228</v>
      </c>
      <c r="D7" s="3">
        <v>15.5</v>
      </c>
      <c r="E7" s="3">
        <v>2.7588641191881722</v>
      </c>
      <c r="F7" s="3">
        <v>15.783686036473203</v>
      </c>
      <c r="G7" s="3">
        <v>0.13934368050358628</v>
      </c>
      <c r="H7" s="3">
        <v>8</v>
      </c>
      <c r="I7" s="3">
        <v>24.8</v>
      </c>
    </row>
    <row r="8" spans="1:301" ht="12" customHeight="1" outlineLevel="1" x14ac:dyDescent="0.2">
      <c r="A8" s="8" t="s">
        <v>7</v>
      </c>
      <c r="B8" s="9">
        <v>392</v>
      </c>
      <c r="C8" s="3">
        <v>2.9775841836734704</v>
      </c>
      <c r="D8" s="3">
        <v>2.8034999999999997</v>
      </c>
      <c r="E8" s="3">
        <v>0.84940256004294523</v>
      </c>
      <c r="F8" s="3">
        <v>3.0960703734981641</v>
      </c>
      <c r="G8" s="3">
        <v>4.2901307868827156E-2</v>
      </c>
      <c r="H8" s="3">
        <v>1.613</v>
      </c>
      <c r="I8" s="3">
        <v>5.14</v>
      </c>
    </row>
    <row r="9" spans="1:301" ht="12" customHeight="1" outlineLevel="1" x14ac:dyDescent="0.2">
      <c r="A9" s="8" t="s">
        <v>9</v>
      </c>
      <c r="B9" s="9">
        <v>392</v>
      </c>
      <c r="C9" s="3">
        <v>75.979591836734699</v>
      </c>
      <c r="D9" s="3">
        <v>76</v>
      </c>
      <c r="E9" s="3">
        <v>3.6837365435778318</v>
      </c>
      <c r="F9" s="3">
        <v>76.068611617863709</v>
      </c>
      <c r="G9" s="3">
        <v>0.18605679214775564</v>
      </c>
      <c r="H9" s="3">
        <v>70</v>
      </c>
      <c r="I9" s="3">
        <v>82</v>
      </c>
    </row>
    <row r="10" spans="1:301" ht="12" customHeight="1" x14ac:dyDescent="0.2">
      <c r="A10" s="13"/>
    </row>
    <row r="11" spans="1:301" ht="12" customHeight="1" x14ac:dyDescent="0.2">
      <c r="A11" s="4" t="s">
        <v>366</v>
      </c>
      <c r="C11" s="10" t="s">
        <v>367</v>
      </c>
    </row>
    <row r="12" spans="1:301" ht="12" customHeight="1" outlineLevel="1" x14ac:dyDescent="0.2">
      <c r="A12" s="3" t="s">
        <v>368</v>
      </c>
    </row>
    <row r="13" spans="1:301" ht="12" customHeight="1" outlineLevel="1" x14ac:dyDescent="0.2"/>
    <row r="14" spans="1:301" ht="12" customHeight="1" outlineLevel="1" x14ac:dyDescent="0.2"/>
    <row r="15" spans="1:301" ht="12" customHeight="1" outlineLevel="1" x14ac:dyDescent="0.2"/>
    <row r="16" spans="1:301" ht="12" customHeight="1" outlineLevel="1" x14ac:dyDescent="0.2"/>
    <row r="17" spans="1:1" ht="12" customHeight="1" outlineLevel="1" x14ac:dyDescent="0.2"/>
    <row r="18" spans="1:1" ht="12" customHeight="1" outlineLevel="1" x14ac:dyDescent="0.2"/>
    <row r="19" spans="1:1" ht="12" customHeight="1" outlineLevel="1" x14ac:dyDescent="0.2"/>
    <row r="20" spans="1:1" ht="12" customHeight="1" outlineLevel="1" x14ac:dyDescent="0.2"/>
    <row r="21" spans="1:1" ht="12" customHeight="1" outlineLevel="1" x14ac:dyDescent="0.2"/>
    <row r="22" spans="1:1" ht="12" customHeight="1" outlineLevel="1" x14ac:dyDescent="0.2">
      <c r="A22" s="3" t="s">
        <v>368</v>
      </c>
    </row>
    <row r="23" spans="1:1" ht="12" customHeight="1" outlineLevel="1" x14ac:dyDescent="0.2"/>
    <row r="24" spans="1:1" ht="12" customHeight="1" outlineLevel="1" x14ac:dyDescent="0.2"/>
    <row r="25" spans="1:1" ht="12" customHeight="1" outlineLevel="1" x14ac:dyDescent="0.2"/>
    <row r="26" spans="1:1" ht="12" customHeight="1" outlineLevel="1" x14ac:dyDescent="0.2"/>
    <row r="27" spans="1:1" ht="12" customHeight="1" outlineLevel="1" x14ac:dyDescent="0.2"/>
    <row r="28" spans="1:1" ht="12" customHeight="1" outlineLevel="1" x14ac:dyDescent="0.2"/>
    <row r="29" spans="1:1" ht="12" customHeight="1" outlineLevel="1" x14ac:dyDescent="0.2"/>
    <row r="30" spans="1:1" ht="12" customHeight="1" outlineLevel="1" x14ac:dyDescent="0.2"/>
    <row r="31" spans="1:1" ht="12" customHeight="1" outlineLevel="1" x14ac:dyDescent="0.2"/>
    <row r="32" spans="1:1" ht="12" customHeight="1" outlineLevel="1" x14ac:dyDescent="0.2">
      <c r="A32" s="3" t="s">
        <v>368</v>
      </c>
    </row>
    <row r="33" spans="1:1" ht="12" customHeight="1" outlineLevel="1" x14ac:dyDescent="0.2"/>
    <row r="34" spans="1:1" ht="12" customHeight="1" outlineLevel="1" x14ac:dyDescent="0.2"/>
    <row r="35" spans="1:1" ht="12" customHeight="1" outlineLevel="1" x14ac:dyDescent="0.2"/>
    <row r="36" spans="1:1" ht="12" customHeight="1" outlineLevel="1" x14ac:dyDescent="0.2"/>
    <row r="37" spans="1:1" ht="12" customHeight="1" outlineLevel="1" x14ac:dyDescent="0.2"/>
    <row r="38" spans="1:1" ht="12" customHeight="1" outlineLevel="1" x14ac:dyDescent="0.2"/>
    <row r="39" spans="1:1" ht="12" customHeight="1" outlineLevel="1" x14ac:dyDescent="0.2"/>
    <row r="40" spans="1:1" ht="12" customHeight="1" outlineLevel="1" x14ac:dyDescent="0.2"/>
    <row r="41" spans="1:1" ht="12" customHeight="1" outlineLevel="1" x14ac:dyDescent="0.2"/>
    <row r="42" spans="1:1" ht="12" customHeight="1" outlineLevel="1" x14ac:dyDescent="0.2">
      <c r="A42" s="3" t="s">
        <v>368</v>
      </c>
    </row>
    <row r="43" spans="1:1" ht="12" customHeight="1" outlineLevel="1" x14ac:dyDescent="0.2"/>
    <row r="44" spans="1:1" ht="12" customHeight="1" outlineLevel="1" x14ac:dyDescent="0.2"/>
    <row r="45" spans="1:1" ht="12" customHeight="1" outlineLevel="1" x14ac:dyDescent="0.2"/>
    <row r="46" spans="1:1" ht="12" customHeight="1" outlineLevel="1" x14ac:dyDescent="0.2"/>
    <row r="47" spans="1:1" ht="12" customHeight="1" outlineLevel="1" x14ac:dyDescent="0.2"/>
    <row r="48" spans="1:1" ht="12" customHeight="1" outlineLevel="1" x14ac:dyDescent="0.2"/>
    <row r="49" spans="1:1" ht="12" customHeight="1" outlineLevel="1" x14ac:dyDescent="0.2"/>
    <row r="50" spans="1:1" ht="12" customHeight="1" outlineLevel="1" x14ac:dyDescent="0.2"/>
    <row r="51" spans="1:1" ht="12" customHeight="1" outlineLevel="1" x14ac:dyDescent="0.2"/>
    <row r="52" spans="1:1" ht="12" customHeight="1" outlineLevel="1" x14ac:dyDescent="0.2">
      <c r="A52" s="3" t="s">
        <v>368</v>
      </c>
    </row>
    <row r="53" spans="1:1" ht="12" customHeight="1" outlineLevel="1" x14ac:dyDescent="0.2"/>
    <row r="54" spans="1:1" ht="12" customHeight="1" outlineLevel="1" x14ac:dyDescent="0.2"/>
    <row r="55" spans="1:1" ht="12" customHeight="1" outlineLevel="1" x14ac:dyDescent="0.2"/>
    <row r="56" spans="1:1" ht="12" customHeight="1" outlineLevel="1" x14ac:dyDescent="0.2"/>
    <row r="57" spans="1:1" ht="12" customHeight="1" outlineLevel="1" x14ac:dyDescent="0.2"/>
    <row r="58" spans="1:1" ht="12" customHeight="1" outlineLevel="1" x14ac:dyDescent="0.2"/>
    <row r="59" spans="1:1" ht="12" customHeight="1" outlineLevel="1" x14ac:dyDescent="0.2"/>
    <row r="60" spans="1:1" ht="12" customHeight="1" outlineLevel="1" x14ac:dyDescent="0.2"/>
    <row r="61" spans="1:1" ht="12" customHeight="1" outlineLevel="1" x14ac:dyDescent="0.2"/>
    <row r="62" spans="1:1" ht="12" customHeight="1" outlineLevel="1" x14ac:dyDescent="0.2">
      <c r="A62" s="3" t="s">
        <v>368</v>
      </c>
    </row>
    <row r="63" spans="1:1" ht="12" customHeight="1" outlineLevel="1" x14ac:dyDescent="0.2"/>
    <row r="64" spans="1:1" ht="12" customHeight="1" outlineLevel="1" x14ac:dyDescent="0.2"/>
    <row r="65" spans="1:1" ht="12" customHeight="1" outlineLevel="1" x14ac:dyDescent="0.2"/>
    <row r="66" spans="1:1" ht="12" customHeight="1" outlineLevel="1" x14ac:dyDescent="0.2"/>
    <row r="67" spans="1:1" ht="12" customHeight="1" outlineLevel="1" x14ac:dyDescent="0.2"/>
    <row r="68" spans="1:1" ht="12" customHeight="1" outlineLevel="1" x14ac:dyDescent="0.2"/>
    <row r="69" spans="1:1" ht="12" customHeight="1" outlineLevel="1" x14ac:dyDescent="0.2"/>
    <row r="70" spans="1:1" ht="12" customHeight="1" outlineLevel="1" x14ac:dyDescent="0.2"/>
    <row r="71" spans="1:1" ht="12" customHeight="1" outlineLevel="1" x14ac:dyDescent="0.2"/>
    <row r="72" spans="1:1" ht="12" customHeight="1" outlineLevel="1" x14ac:dyDescent="0.2">
      <c r="A72" s="3" t="s">
        <v>368</v>
      </c>
    </row>
    <row r="73" spans="1:1" ht="12" customHeight="1" outlineLevel="1" x14ac:dyDescent="0.2"/>
    <row r="74" spans="1:1" ht="12" customHeight="1" outlineLevel="1" x14ac:dyDescent="0.2"/>
    <row r="75" spans="1:1" ht="12" customHeight="1" outlineLevel="1" x14ac:dyDescent="0.2"/>
    <row r="76" spans="1:1" ht="12" customHeight="1" outlineLevel="1" x14ac:dyDescent="0.2"/>
    <row r="77" spans="1:1" ht="12" customHeight="1" outlineLevel="1" x14ac:dyDescent="0.2"/>
    <row r="78" spans="1:1" ht="12" customHeight="1" outlineLevel="1" x14ac:dyDescent="0.2"/>
    <row r="79" spans="1:1" ht="12" customHeight="1" outlineLevel="1" x14ac:dyDescent="0.2"/>
    <row r="80" spans="1:1" ht="12" customHeight="1" outlineLevel="1" x14ac:dyDescent="0.2"/>
    <row r="81" spans="1:8" ht="12" customHeight="1" outlineLevel="1" x14ac:dyDescent="0.2"/>
    <row r="82" spans="1:8" ht="12" customHeight="1" x14ac:dyDescent="0.2">
      <c r="A82" s="16"/>
    </row>
    <row r="83" spans="1:8" ht="12" customHeight="1" x14ac:dyDescent="0.2">
      <c r="A83" s="4" t="s">
        <v>369</v>
      </c>
    </row>
    <row r="84" spans="1:8" ht="12" hidden="1" customHeight="1" outlineLevel="1" thickBot="1" x14ac:dyDescent="0.25">
      <c r="A84" s="6" t="s">
        <v>357</v>
      </c>
      <c r="B84" s="7" t="s">
        <v>370</v>
      </c>
    </row>
    <row r="85" spans="1:8" ht="12" hidden="1" customHeight="1" outlineLevel="1" thickBot="1" x14ac:dyDescent="0.25">
      <c r="A85" s="5" t="s">
        <v>3</v>
      </c>
      <c r="B85" s="11">
        <v>1</v>
      </c>
      <c r="C85" s="12" t="s">
        <v>371</v>
      </c>
    </row>
    <row r="86" spans="1:8" ht="12" hidden="1" customHeight="1" outlineLevel="1" thickBot="1" x14ac:dyDescent="0.25">
      <c r="A86" s="5" t="s">
        <v>5</v>
      </c>
      <c r="B86" s="3">
        <v>-0.80512694671045948</v>
      </c>
      <c r="C86" s="11">
        <v>1</v>
      </c>
      <c r="D86" s="12" t="s">
        <v>372</v>
      </c>
    </row>
    <row r="87" spans="1:8" ht="12" hidden="1" customHeight="1" outlineLevel="1" thickBot="1" x14ac:dyDescent="0.25">
      <c r="A87" s="5" t="s">
        <v>1</v>
      </c>
      <c r="B87" s="3">
        <v>-0.93593547992925874</v>
      </c>
      <c r="C87" s="3">
        <v>0.86604988416717432</v>
      </c>
      <c r="D87" s="11">
        <v>1</v>
      </c>
      <c r="E87" s="12" t="s">
        <v>373</v>
      </c>
    </row>
    <row r="88" spans="1:8" ht="12" hidden="1" customHeight="1" outlineLevel="1" thickBot="1" x14ac:dyDescent="0.25">
      <c r="A88" s="5" t="s">
        <v>6</v>
      </c>
      <c r="B88" s="3">
        <v>-0.77842678389777609</v>
      </c>
      <c r="C88" s="3">
        <v>0.89725700184347057</v>
      </c>
      <c r="D88" s="3">
        <v>0.85480854034307474</v>
      </c>
      <c r="E88" s="11">
        <v>1</v>
      </c>
      <c r="F88" s="12" t="s">
        <v>374</v>
      </c>
    </row>
    <row r="89" spans="1:8" ht="12" hidden="1" customHeight="1" outlineLevel="1" thickBot="1" x14ac:dyDescent="0.25">
      <c r="A89" s="5" t="s">
        <v>8</v>
      </c>
      <c r="B89" s="3">
        <v>0.42332853690278721</v>
      </c>
      <c r="C89" s="3">
        <v>-0.54380049673456832</v>
      </c>
      <c r="D89" s="3">
        <v>-0.45633796583413083</v>
      </c>
      <c r="E89" s="3">
        <v>-0.68919551033423743</v>
      </c>
      <c r="F89" s="11">
        <v>1</v>
      </c>
      <c r="G89" s="12" t="s">
        <v>375</v>
      </c>
    </row>
    <row r="90" spans="1:8" ht="12" hidden="1" customHeight="1" outlineLevel="1" thickBot="1" x14ac:dyDescent="0.25">
      <c r="A90" s="5" t="s">
        <v>7</v>
      </c>
      <c r="B90" s="3">
        <v>-0.83224421483157562</v>
      </c>
      <c r="C90" s="3">
        <v>0.93299440408901213</v>
      </c>
      <c r="D90" s="3">
        <v>0.88505597726154261</v>
      </c>
      <c r="E90" s="3">
        <v>0.86453773757414409</v>
      </c>
      <c r="F90" s="3">
        <v>-0.41683920200370628</v>
      </c>
      <c r="G90" s="11">
        <v>1</v>
      </c>
      <c r="H90" s="12" t="s">
        <v>376</v>
      </c>
    </row>
    <row r="91" spans="1:8" ht="12" hidden="1" customHeight="1" outlineLevel="1" x14ac:dyDescent="0.2">
      <c r="A91" s="5" t="s">
        <v>9</v>
      </c>
      <c r="B91" s="3">
        <v>0.58054096609078476</v>
      </c>
      <c r="C91" s="3">
        <v>-0.36985520667517929</v>
      </c>
      <c r="D91" s="3">
        <v>-0.55825484934660519</v>
      </c>
      <c r="E91" s="3">
        <v>-0.41636147709998866</v>
      </c>
      <c r="F91" s="3">
        <v>0.29031611333651997</v>
      </c>
      <c r="G91" s="3">
        <v>-0.30911988083081593</v>
      </c>
      <c r="H91" s="11">
        <v>1</v>
      </c>
    </row>
    <row r="92" spans="1:8" ht="12" customHeight="1" collapsed="1" x14ac:dyDescent="0.2">
      <c r="A92" s="13"/>
    </row>
    <row r="96" spans="1:8" ht="12" customHeight="1" x14ac:dyDescent="0.2">
      <c r="A96" s="10" t="s">
        <v>377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74"/>
  <sheetViews>
    <sheetView showGridLines="0" showRowColHeaders="0" zoomScale="125" zoomScaleNormal="125" workbookViewId="0">
      <pane xSplit="1" topLeftCell="B1" activePane="topRight" state="frozenSplit"/>
      <selection pane="topRight"/>
    </sheetView>
  </sheetViews>
  <sheetFormatPr defaultRowHeight="12" customHeight="1" outlineLevelRow="1" x14ac:dyDescent="0.2"/>
  <cols>
    <col min="1" max="1" width="17.7109375" style="3" customWidth="1"/>
    <col min="2" max="10" width="9.7109375" style="3" customWidth="1"/>
    <col min="11" max="300" width="9.140625" style="3"/>
    <col min="301" max="301" width="77.42578125" style="3" bestFit="1" customWidth="1"/>
    <col min="302" max="16384" width="9.140625" style="3"/>
  </cols>
  <sheetData>
    <row r="1" spans="1:301" ht="12" customHeight="1" x14ac:dyDescent="0.2">
      <c r="A1" s="4" t="s">
        <v>356</v>
      </c>
      <c r="B1" s="3" t="s">
        <v>384</v>
      </c>
      <c r="M1" s="10" t="s">
        <v>486</v>
      </c>
      <c r="N1" s="10" t="s">
        <v>487</v>
      </c>
      <c r="U1" s="10"/>
      <c r="W1" s="10" t="s">
        <v>380</v>
      </c>
      <c r="X1" s="10">
        <v>20</v>
      </c>
      <c r="Z1" s="15" t="s">
        <v>538</v>
      </c>
      <c r="KO1" s="14" t="s">
        <v>538</v>
      </c>
    </row>
    <row r="2" spans="1:301" ht="12" hidden="1" customHeight="1" outlineLevel="1" thickBot="1" x14ac:dyDescent="0.25">
      <c r="A2" s="6" t="s">
        <v>357</v>
      </c>
      <c r="B2" s="6" t="s">
        <v>358</v>
      </c>
      <c r="C2" s="6" t="s">
        <v>359</v>
      </c>
      <c r="D2" s="6" t="s">
        <v>360</v>
      </c>
      <c r="E2" s="6" t="s">
        <v>361</v>
      </c>
      <c r="F2" s="6" t="s">
        <v>362</v>
      </c>
      <c r="G2" s="6" t="s">
        <v>363</v>
      </c>
      <c r="H2" s="6" t="s">
        <v>364</v>
      </c>
      <c r="I2" s="6" t="s">
        <v>365</v>
      </c>
      <c r="J2" s="5"/>
    </row>
    <row r="3" spans="1:301" ht="12" hidden="1" customHeight="1" outlineLevel="1" x14ac:dyDescent="0.2">
      <c r="A3" s="8" t="s">
        <v>3</v>
      </c>
      <c r="B3" s="9">
        <v>392</v>
      </c>
      <c r="C3" s="3">
        <v>23.445918367346941</v>
      </c>
      <c r="D3" s="3">
        <v>22.75</v>
      </c>
      <c r="E3" s="3">
        <v>7.8050074865717942</v>
      </c>
      <c r="F3" s="3">
        <v>24.707768546159976</v>
      </c>
      <c r="G3" s="3">
        <v>0.39421240864047763</v>
      </c>
      <c r="H3" s="3">
        <v>9</v>
      </c>
      <c r="I3" s="3">
        <v>46.6</v>
      </c>
    </row>
    <row r="4" spans="1:301" ht="12" hidden="1" customHeight="1" outlineLevel="1" x14ac:dyDescent="0.2">
      <c r="A4" s="8" t="s">
        <v>4</v>
      </c>
      <c r="B4" s="9">
        <v>392</v>
      </c>
      <c r="C4" s="3">
        <v>5.4719387755102042</v>
      </c>
      <c r="D4" s="3">
        <v>4</v>
      </c>
      <c r="E4" s="3">
        <v>1.7057832474527845</v>
      </c>
      <c r="F4" s="3">
        <v>5.7310023342432901</v>
      </c>
      <c r="G4" s="3">
        <v>8.615506439344818E-2</v>
      </c>
      <c r="H4" s="3">
        <v>3</v>
      </c>
      <c r="I4" s="3">
        <v>8</v>
      </c>
    </row>
    <row r="5" spans="1:301" ht="12" hidden="1" customHeight="1" outlineLevel="1" x14ac:dyDescent="0.2">
      <c r="A5" s="8" t="s">
        <v>5</v>
      </c>
      <c r="B5" s="9">
        <v>392</v>
      </c>
      <c r="C5" s="3">
        <v>1.9441198979591838</v>
      </c>
      <c r="D5" s="3">
        <v>1.51</v>
      </c>
      <c r="E5" s="3">
        <v>1.0464400390890436</v>
      </c>
      <c r="F5" s="3">
        <v>2.2072257410466132</v>
      </c>
      <c r="G5" s="3">
        <v>5.2853203410355612E-2</v>
      </c>
      <c r="H5" s="3">
        <v>0.68</v>
      </c>
      <c r="I5" s="3">
        <v>4.55</v>
      </c>
    </row>
    <row r="6" spans="1:301" ht="12" hidden="1" customHeight="1" outlineLevel="1" x14ac:dyDescent="0.2">
      <c r="A6" s="8" t="s">
        <v>6</v>
      </c>
      <c r="B6" s="9">
        <v>392</v>
      </c>
      <c r="C6" s="3">
        <v>1.0446938775510202</v>
      </c>
      <c r="D6" s="3">
        <v>0.93500000000000005</v>
      </c>
      <c r="E6" s="3">
        <v>0.3849115993282865</v>
      </c>
      <c r="F6" s="3">
        <v>1.1131775625273295</v>
      </c>
      <c r="G6" s="3">
        <v>1.944097157445648E-2</v>
      </c>
      <c r="H6" s="3">
        <v>0.46</v>
      </c>
      <c r="I6" s="3">
        <v>2.2999999999999998</v>
      </c>
    </row>
    <row r="7" spans="1:301" ht="12" hidden="1" customHeight="1" outlineLevel="1" x14ac:dyDescent="0.2">
      <c r="A7" s="8" t="s">
        <v>10</v>
      </c>
      <c r="B7" s="9">
        <v>392</v>
      </c>
      <c r="C7" s="3">
        <v>1.5765306122448979</v>
      </c>
      <c r="D7" s="3">
        <v>1</v>
      </c>
      <c r="E7" s="3">
        <v>0.8055181834183055</v>
      </c>
      <c r="F7" s="3">
        <v>1.7699302419091238</v>
      </c>
      <c r="G7" s="3">
        <v>4.0684812133153787E-2</v>
      </c>
      <c r="H7" s="3">
        <v>1</v>
      </c>
      <c r="I7" s="3">
        <v>3</v>
      </c>
    </row>
    <row r="8" spans="1:301" ht="12" hidden="1" customHeight="1" outlineLevel="1" x14ac:dyDescent="0.2">
      <c r="A8" s="8" t="s">
        <v>8</v>
      </c>
      <c r="B8" s="9">
        <v>392</v>
      </c>
      <c r="C8" s="3">
        <v>15.541326530612228</v>
      </c>
      <c r="D8" s="3">
        <v>15.5</v>
      </c>
      <c r="E8" s="3">
        <v>2.7588641191881722</v>
      </c>
      <c r="F8" s="3">
        <v>15.783686036473203</v>
      </c>
      <c r="G8" s="3">
        <v>0.13934368050358628</v>
      </c>
      <c r="H8" s="3">
        <v>8</v>
      </c>
      <c r="I8" s="3">
        <v>24.8</v>
      </c>
    </row>
    <row r="9" spans="1:301" ht="12" hidden="1" customHeight="1" outlineLevel="1" x14ac:dyDescent="0.2">
      <c r="A9" s="8" t="s">
        <v>7</v>
      </c>
      <c r="B9" s="9">
        <v>392</v>
      </c>
      <c r="C9" s="3">
        <v>2.9775841836734704</v>
      </c>
      <c r="D9" s="3">
        <v>2.8034999999999997</v>
      </c>
      <c r="E9" s="3">
        <v>0.84940256004294523</v>
      </c>
      <c r="F9" s="3">
        <v>3.0960703734981641</v>
      </c>
      <c r="G9" s="3">
        <v>4.2901307868827156E-2</v>
      </c>
      <c r="H9" s="3">
        <v>1.613</v>
      </c>
      <c r="I9" s="3">
        <v>5.14</v>
      </c>
    </row>
    <row r="10" spans="1:301" ht="12" hidden="1" customHeight="1" outlineLevel="1" x14ac:dyDescent="0.2">
      <c r="A10" s="8" t="s">
        <v>9</v>
      </c>
      <c r="B10" s="9">
        <v>392</v>
      </c>
      <c r="C10" s="3">
        <v>75.979591836734699</v>
      </c>
      <c r="D10" s="3">
        <v>76</v>
      </c>
      <c r="E10" s="3">
        <v>3.6837365435778318</v>
      </c>
      <c r="F10" s="3">
        <v>76.068611617863709</v>
      </c>
      <c r="G10" s="3">
        <v>0.18605679214775564</v>
      </c>
      <c r="H10" s="3">
        <v>70</v>
      </c>
      <c r="I10" s="3">
        <v>82</v>
      </c>
    </row>
    <row r="11" spans="1:301" ht="12" customHeight="1" collapsed="1" x14ac:dyDescent="0.2">
      <c r="A11" s="13"/>
    </row>
    <row r="12" spans="1:301" ht="12" customHeight="1" x14ac:dyDescent="0.2">
      <c r="A12" s="4" t="s">
        <v>369</v>
      </c>
    </row>
    <row r="13" spans="1:301" ht="12" customHeight="1" outlineLevel="1" thickBot="1" x14ac:dyDescent="0.25">
      <c r="A13" s="6" t="s">
        <v>357</v>
      </c>
      <c r="B13" s="7" t="s">
        <v>370</v>
      </c>
    </row>
    <row r="14" spans="1:301" ht="12" customHeight="1" outlineLevel="1" thickBot="1" x14ac:dyDescent="0.25">
      <c r="A14" s="5" t="s">
        <v>3</v>
      </c>
      <c r="B14" s="11">
        <v>1</v>
      </c>
      <c r="C14" s="12" t="s">
        <v>382</v>
      </c>
    </row>
    <row r="15" spans="1:301" ht="12" customHeight="1" outlineLevel="1" thickBot="1" x14ac:dyDescent="0.3">
      <c r="A15" s="5" t="s">
        <v>4</v>
      </c>
      <c r="B15" s="133">
        <v>-0.77761750812602182</v>
      </c>
      <c r="C15" s="11">
        <v>1</v>
      </c>
      <c r="D15" s="12" t="s">
        <v>371</v>
      </c>
    </row>
    <row r="16" spans="1:301" ht="12" customHeight="1" outlineLevel="1" thickBot="1" x14ac:dyDescent="0.3">
      <c r="A16" s="5" t="s">
        <v>5</v>
      </c>
      <c r="B16" s="133">
        <v>-0.80512694671045948</v>
      </c>
      <c r="C16" s="124">
        <v>0.95082330082778432</v>
      </c>
      <c r="D16" s="11">
        <v>1</v>
      </c>
      <c r="E16" s="12" t="s">
        <v>373</v>
      </c>
    </row>
    <row r="17" spans="1:9" ht="12" customHeight="1" outlineLevel="1" thickBot="1" x14ac:dyDescent="0.3">
      <c r="A17" s="5" t="s">
        <v>6</v>
      </c>
      <c r="B17" s="133">
        <v>-0.77842678389777609</v>
      </c>
      <c r="C17" s="124">
        <v>0.84298335691865889</v>
      </c>
      <c r="D17" s="124">
        <v>0.89725700184347057</v>
      </c>
      <c r="E17" s="11">
        <v>1</v>
      </c>
      <c r="F17" s="12" t="s">
        <v>383</v>
      </c>
    </row>
    <row r="18" spans="1:9" ht="12" customHeight="1" outlineLevel="1" thickBot="1" x14ac:dyDescent="0.25">
      <c r="A18" s="5" t="s">
        <v>10</v>
      </c>
      <c r="B18" s="134">
        <v>0.5652087567164612</v>
      </c>
      <c r="C18" s="126">
        <v>-0.56893158954221623</v>
      </c>
      <c r="D18" s="126">
        <v>-0.61453511457270016</v>
      </c>
      <c r="E18" s="125">
        <v>-0.45517145279318544</v>
      </c>
      <c r="F18" s="11">
        <v>1</v>
      </c>
      <c r="G18" s="12" t="s">
        <v>374</v>
      </c>
    </row>
    <row r="19" spans="1:9" ht="12" customHeight="1" outlineLevel="1" thickBot="1" x14ac:dyDescent="0.25">
      <c r="A19" s="5" t="s">
        <v>8</v>
      </c>
      <c r="B19" s="123">
        <v>0.42332853690278721</v>
      </c>
      <c r="C19" s="126">
        <v>-0.5046833793486446</v>
      </c>
      <c r="D19" s="126">
        <v>-0.54380049673456832</v>
      </c>
      <c r="E19" s="126">
        <v>-0.68919551033423743</v>
      </c>
      <c r="F19" s="127">
        <v>0.21274580799458229</v>
      </c>
      <c r="G19" s="11">
        <v>1</v>
      </c>
      <c r="H19" s="12" t="s">
        <v>375</v>
      </c>
    </row>
    <row r="20" spans="1:9" ht="12" customHeight="1" outlineLevel="1" thickBot="1" x14ac:dyDescent="0.3">
      <c r="A20" s="5" t="s">
        <v>7</v>
      </c>
      <c r="B20" s="133">
        <v>-0.83224421483157562</v>
      </c>
      <c r="C20" s="124">
        <v>0.89752734034081694</v>
      </c>
      <c r="D20" s="124">
        <v>0.93299440408901213</v>
      </c>
      <c r="E20" s="124">
        <v>0.86453773757414409</v>
      </c>
      <c r="F20" s="126">
        <v>-0.58500535466570658</v>
      </c>
      <c r="G20" s="125">
        <v>-0.41683920200370628</v>
      </c>
      <c r="H20" s="11">
        <v>1</v>
      </c>
      <c r="I20" s="12" t="s">
        <v>376</v>
      </c>
    </row>
    <row r="21" spans="1:9" ht="12" customHeight="1" outlineLevel="1" x14ac:dyDescent="0.2">
      <c r="A21" s="5" t="s">
        <v>9</v>
      </c>
      <c r="B21" s="134">
        <v>0.58054096609078476</v>
      </c>
      <c r="C21" s="128">
        <v>-0.34564744033808326</v>
      </c>
      <c r="D21" s="129">
        <v>-0.36985520667517929</v>
      </c>
      <c r="E21" s="125">
        <v>-0.41636147709998866</v>
      </c>
      <c r="F21" s="130">
        <v>0.18152771836633064</v>
      </c>
      <c r="G21" s="131">
        <v>0.29031611333651997</v>
      </c>
      <c r="H21" s="132">
        <v>-0.30911988083081593</v>
      </c>
      <c r="I21" s="11">
        <v>1</v>
      </c>
    </row>
    <row r="22" spans="1:9" ht="12" customHeight="1" x14ac:dyDescent="0.2">
      <c r="A22" s="13"/>
    </row>
    <row r="23" spans="1:9" ht="12" customHeight="1" x14ac:dyDescent="0.2">
      <c r="A23" s="4" t="s">
        <v>381</v>
      </c>
      <c r="C23" s="10" t="s">
        <v>385</v>
      </c>
    </row>
    <row r="24" spans="1:9" ht="12" customHeight="1" outlineLevel="1" x14ac:dyDescent="0.2">
      <c r="A24" s="3" t="s">
        <v>368</v>
      </c>
    </row>
    <row r="25" spans="1:9" ht="12" customHeight="1" outlineLevel="1" x14ac:dyDescent="0.2"/>
    <row r="26" spans="1:9" ht="12" customHeight="1" outlineLevel="1" x14ac:dyDescent="0.2"/>
    <row r="27" spans="1:9" ht="12" customHeight="1" outlineLevel="1" x14ac:dyDescent="0.2"/>
    <row r="28" spans="1:9" ht="12" customHeight="1" outlineLevel="1" x14ac:dyDescent="0.2"/>
    <row r="29" spans="1:9" ht="12" customHeight="1" outlineLevel="1" x14ac:dyDescent="0.2"/>
    <row r="30" spans="1:9" ht="12" customHeight="1" outlineLevel="1" x14ac:dyDescent="0.2"/>
    <row r="31" spans="1:9" ht="12" customHeight="1" outlineLevel="1" x14ac:dyDescent="0.2"/>
    <row r="32" spans="1:9" ht="12" customHeight="1" outlineLevel="1" x14ac:dyDescent="0.2"/>
    <row r="33" spans="1:1" ht="12" customHeight="1" outlineLevel="1" x14ac:dyDescent="0.2"/>
    <row r="34" spans="1:1" ht="12" customHeight="1" outlineLevel="1" x14ac:dyDescent="0.2"/>
    <row r="35" spans="1:1" ht="12" customHeight="1" outlineLevel="1" x14ac:dyDescent="0.2"/>
    <row r="36" spans="1:1" ht="12" customHeight="1" outlineLevel="1" x14ac:dyDescent="0.2"/>
    <row r="37" spans="1:1" ht="12" customHeight="1" outlineLevel="1" x14ac:dyDescent="0.2"/>
    <row r="38" spans="1:1" ht="12" customHeight="1" outlineLevel="1" x14ac:dyDescent="0.2"/>
    <row r="39" spans="1:1" ht="12" customHeight="1" outlineLevel="1" x14ac:dyDescent="0.2"/>
    <row r="40" spans="1:1" ht="12" customHeight="1" outlineLevel="1" x14ac:dyDescent="0.2">
      <c r="A40" s="3" t="s">
        <v>368</v>
      </c>
    </row>
    <row r="41" spans="1:1" ht="12" customHeight="1" outlineLevel="1" x14ac:dyDescent="0.2"/>
    <row r="42" spans="1:1" ht="12" customHeight="1" outlineLevel="1" x14ac:dyDescent="0.2"/>
    <row r="43" spans="1:1" ht="12" customHeight="1" outlineLevel="1" x14ac:dyDescent="0.2"/>
    <row r="44" spans="1:1" ht="12" customHeight="1" outlineLevel="1" x14ac:dyDescent="0.2"/>
    <row r="45" spans="1:1" ht="12" customHeight="1" outlineLevel="1" x14ac:dyDescent="0.2"/>
    <row r="46" spans="1:1" ht="12" customHeight="1" outlineLevel="1" x14ac:dyDescent="0.2"/>
    <row r="47" spans="1:1" ht="12" customHeight="1" outlineLevel="1" x14ac:dyDescent="0.2"/>
    <row r="48" spans="1:1" ht="12" customHeight="1" outlineLevel="1" x14ac:dyDescent="0.2"/>
    <row r="49" spans="1:1" ht="12" customHeight="1" outlineLevel="1" x14ac:dyDescent="0.2"/>
    <row r="50" spans="1:1" ht="12" customHeight="1" outlineLevel="1" x14ac:dyDescent="0.2"/>
    <row r="51" spans="1:1" ht="12" customHeight="1" outlineLevel="1" x14ac:dyDescent="0.2"/>
    <row r="52" spans="1:1" ht="12" customHeight="1" outlineLevel="1" x14ac:dyDescent="0.2"/>
    <row r="53" spans="1:1" ht="12" customHeight="1" outlineLevel="1" x14ac:dyDescent="0.2"/>
    <row r="54" spans="1:1" ht="12" customHeight="1" outlineLevel="1" x14ac:dyDescent="0.2"/>
    <row r="55" spans="1:1" ht="12" customHeight="1" outlineLevel="1" x14ac:dyDescent="0.2"/>
    <row r="56" spans="1:1" ht="12" customHeight="1" outlineLevel="1" x14ac:dyDescent="0.2">
      <c r="A56" s="3" t="s">
        <v>368</v>
      </c>
    </row>
    <row r="57" spans="1:1" ht="12" customHeight="1" outlineLevel="1" x14ac:dyDescent="0.2"/>
    <row r="58" spans="1:1" ht="12" customHeight="1" outlineLevel="1" x14ac:dyDescent="0.2"/>
    <row r="59" spans="1:1" ht="12" customHeight="1" outlineLevel="1" x14ac:dyDescent="0.2"/>
    <row r="60" spans="1:1" ht="12" customHeight="1" outlineLevel="1" x14ac:dyDescent="0.2"/>
    <row r="61" spans="1:1" ht="12" customHeight="1" outlineLevel="1" x14ac:dyDescent="0.2"/>
    <row r="62" spans="1:1" ht="12" customHeight="1" outlineLevel="1" x14ac:dyDescent="0.2"/>
    <row r="63" spans="1:1" ht="12" customHeight="1" outlineLevel="1" x14ac:dyDescent="0.2"/>
    <row r="64" spans="1:1" ht="12" customHeight="1" outlineLevel="1" x14ac:dyDescent="0.2"/>
    <row r="65" spans="1:1" ht="12" customHeight="1" outlineLevel="1" x14ac:dyDescent="0.2"/>
    <row r="66" spans="1:1" ht="12" customHeight="1" outlineLevel="1" x14ac:dyDescent="0.2"/>
    <row r="67" spans="1:1" ht="12" customHeight="1" outlineLevel="1" x14ac:dyDescent="0.2"/>
    <row r="68" spans="1:1" ht="12" customHeight="1" outlineLevel="1" x14ac:dyDescent="0.2"/>
    <row r="69" spans="1:1" ht="12" customHeight="1" outlineLevel="1" x14ac:dyDescent="0.2"/>
    <row r="70" spans="1:1" ht="12" customHeight="1" outlineLevel="1" x14ac:dyDescent="0.2"/>
    <row r="71" spans="1:1" ht="12" customHeight="1" outlineLevel="1" x14ac:dyDescent="0.2"/>
    <row r="72" spans="1:1" ht="12" customHeight="1" outlineLevel="1" x14ac:dyDescent="0.2"/>
    <row r="73" spans="1:1" ht="12" customHeight="1" x14ac:dyDescent="0.2">
      <c r="A73" s="16"/>
    </row>
    <row r="74" spans="1:1" ht="12" customHeight="1" x14ac:dyDescent="0.2">
      <c r="A74" s="10" t="s">
        <v>377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O74"/>
  <sheetViews>
    <sheetView showGridLines="0" showRowColHeaders="0" zoomScale="125" zoomScaleNormal="125" workbookViewId="0">
      <pane xSplit="1" topLeftCell="B1" activePane="topRight" state="frozenSplit"/>
      <selection pane="topRight"/>
    </sheetView>
  </sheetViews>
  <sheetFormatPr defaultRowHeight="12" customHeight="1" outlineLevelRow="1" x14ac:dyDescent="0.2"/>
  <cols>
    <col min="1" max="1" width="17.7109375" style="3" customWidth="1"/>
    <col min="2" max="10" width="9.7109375" style="3" customWidth="1"/>
    <col min="11" max="300" width="9.140625" style="3"/>
    <col min="301" max="301" width="79.140625" style="3" bestFit="1" customWidth="1"/>
    <col min="302" max="16384" width="9.140625" style="3"/>
  </cols>
  <sheetData>
    <row r="1" spans="1:301" ht="12" customHeight="1" x14ac:dyDescent="0.2">
      <c r="A1" s="4" t="s">
        <v>356</v>
      </c>
      <c r="B1" s="3" t="s">
        <v>387</v>
      </c>
      <c r="M1" s="10" t="s">
        <v>486</v>
      </c>
      <c r="N1" s="10" t="s">
        <v>487</v>
      </c>
      <c r="U1" s="10"/>
      <c r="W1" s="10" t="s">
        <v>380</v>
      </c>
      <c r="X1" s="10">
        <v>20</v>
      </c>
      <c r="Z1" s="15" t="s">
        <v>386</v>
      </c>
      <c r="KO1" s="14" t="s">
        <v>386</v>
      </c>
    </row>
    <row r="2" spans="1:301" ht="12" hidden="1" customHeight="1" outlineLevel="1" thickBot="1" x14ac:dyDescent="0.25">
      <c r="A2" s="6" t="s">
        <v>357</v>
      </c>
      <c r="B2" s="6" t="s">
        <v>358</v>
      </c>
      <c r="C2" s="6" t="s">
        <v>359</v>
      </c>
      <c r="D2" s="6" t="s">
        <v>360</v>
      </c>
      <c r="E2" s="6" t="s">
        <v>361</v>
      </c>
      <c r="F2" s="6" t="s">
        <v>362</v>
      </c>
      <c r="G2" s="6" t="s">
        <v>363</v>
      </c>
      <c r="H2" s="6" t="s">
        <v>364</v>
      </c>
      <c r="I2" s="6" t="s">
        <v>365</v>
      </c>
      <c r="J2" s="5"/>
    </row>
    <row r="3" spans="1:301" ht="12" hidden="1" customHeight="1" outlineLevel="1" x14ac:dyDescent="0.2">
      <c r="A3" s="8" t="s">
        <v>1</v>
      </c>
      <c r="B3" s="9">
        <v>392</v>
      </c>
      <c r="C3" s="3">
        <v>4.7822427896024609</v>
      </c>
      <c r="D3" s="3">
        <v>4.3961352657004831</v>
      </c>
      <c r="E3" s="3">
        <v>1.6639438049430912</v>
      </c>
      <c r="F3" s="3">
        <v>5.0627553813694819</v>
      </c>
      <c r="G3" s="3">
        <v>8.4041853427757551E-2</v>
      </c>
      <c r="H3" s="3">
        <v>2.1459227467811157</v>
      </c>
      <c r="I3" s="3">
        <v>11.111111111111111</v>
      </c>
    </row>
    <row r="4" spans="1:301" ht="12" hidden="1" customHeight="1" outlineLevel="1" x14ac:dyDescent="0.2">
      <c r="A4" s="8" t="s">
        <v>4</v>
      </c>
      <c r="B4" s="9">
        <v>392</v>
      </c>
      <c r="C4" s="3">
        <v>5.4719387755102042</v>
      </c>
      <c r="D4" s="3">
        <v>4</v>
      </c>
      <c r="E4" s="3">
        <v>1.7057832474527845</v>
      </c>
      <c r="F4" s="3">
        <v>5.7310023342432901</v>
      </c>
      <c r="G4" s="3">
        <v>8.615506439344818E-2</v>
      </c>
      <c r="H4" s="3">
        <v>3</v>
      </c>
      <c r="I4" s="3">
        <v>8</v>
      </c>
    </row>
    <row r="5" spans="1:301" ht="12" hidden="1" customHeight="1" outlineLevel="1" x14ac:dyDescent="0.2">
      <c r="A5" s="8" t="s">
        <v>5</v>
      </c>
      <c r="B5" s="9">
        <v>392</v>
      </c>
      <c r="C5" s="3">
        <v>1.9441198979591838</v>
      </c>
      <c r="D5" s="3">
        <v>1.51</v>
      </c>
      <c r="E5" s="3">
        <v>1.0464400390890436</v>
      </c>
      <c r="F5" s="3">
        <v>2.2072257410466132</v>
      </c>
      <c r="G5" s="3">
        <v>5.2853203410355612E-2</v>
      </c>
      <c r="H5" s="3">
        <v>0.68</v>
      </c>
      <c r="I5" s="3">
        <v>4.55</v>
      </c>
    </row>
    <row r="6" spans="1:301" ht="12" hidden="1" customHeight="1" outlineLevel="1" x14ac:dyDescent="0.2">
      <c r="A6" s="8" t="s">
        <v>6</v>
      </c>
      <c r="B6" s="9">
        <v>392</v>
      </c>
      <c r="C6" s="3">
        <v>1.0446938775510202</v>
      </c>
      <c r="D6" s="3">
        <v>0.93500000000000005</v>
      </c>
      <c r="E6" s="3">
        <v>0.3849115993282865</v>
      </c>
      <c r="F6" s="3">
        <v>1.1131775625273295</v>
      </c>
      <c r="G6" s="3">
        <v>1.944097157445648E-2</v>
      </c>
      <c r="H6" s="3">
        <v>0.46</v>
      </c>
      <c r="I6" s="3">
        <v>2.2999999999999998</v>
      </c>
    </row>
    <row r="7" spans="1:301" ht="12" hidden="1" customHeight="1" outlineLevel="1" x14ac:dyDescent="0.2">
      <c r="A7" s="8" t="s">
        <v>10</v>
      </c>
      <c r="B7" s="9">
        <v>392</v>
      </c>
      <c r="C7" s="3">
        <v>1.5765306122448979</v>
      </c>
      <c r="D7" s="3">
        <v>1</v>
      </c>
      <c r="E7" s="3">
        <v>0.8055181834183055</v>
      </c>
      <c r="F7" s="3">
        <v>1.7699302419091238</v>
      </c>
      <c r="G7" s="3">
        <v>4.0684812133153787E-2</v>
      </c>
      <c r="H7" s="3">
        <v>1</v>
      </c>
      <c r="I7" s="3">
        <v>3</v>
      </c>
    </row>
    <row r="8" spans="1:301" ht="12" hidden="1" customHeight="1" outlineLevel="1" x14ac:dyDescent="0.2">
      <c r="A8" s="8" t="s">
        <v>8</v>
      </c>
      <c r="B8" s="9">
        <v>392</v>
      </c>
      <c r="C8" s="3">
        <v>15.541326530612228</v>
      </c>
      <c r="D8" s="3">
        <v>15.5</v>
      </c>
      <c r="E8" s="3">
        <v>2.7588641191881722</v>
      </c>
      <c r="F8" s="3">
        <v>15.783686036473203</v>
      </c>
      <c r="G8" s="3">
        <v>0.13934368050358628</v>
      </c>
      <c r="H8" s="3">
        <v>8</v>
      </c>
      <c r="I8" s="3">
        <v>24.8</v>
      </c>
    </row>
    <row r="9" spans="1:301" ht="12" hidden="1" customHeight="1" outlineLevel="1" x14ac:dyDescent="0.2">
      <c r="A9" s="8" t="s">
        <v>7</v>
      </c>
      <c r="B9" s="9">
        <v>392</v>
      </c>
      <c r="C9" s="3">
        <v>2.9775841836734704</v>
      </c>
      <c r="D9" s="3">
        <v>2.8034999999999997</v>
      </c>
      <c r="E9" s="3">
        <v>0.84940256004294523</v>
      </c>
      <c r="F9" s="3">
        <v>3.0960703734981641</v>
      </c>
      <c r="G9" s="3">
        <v>4.2901307868827156E-2</v>
      </c>
      <c r="H9" s="3">
        <v>1.613</v>
      </c>
      <c r="I9" s="3">
        <v>5.14</v>
      </c>
    </row>
    <row r="10" spans="1:301" ht="12" hidden="1" customHeight="1" outlineLevel="1" x14ac:dyDescent="0.2">
      <c r="A10" s="8" t="s">
        <v>9</v>
      </c>
      <c r="B10" s="9">
        <v>392</v>
      </c>
      <c r="C10" s="3">
        <v>75.979591836734699</v>
      </c>
      <c r="D10" s="3">
        <v>76</v>
      </c>
      <c r="E10" s="3">
        <v>3.6837365435778318</v>
      </c>
      <c r="F10" s="3">
        <v>76.068611617863709</v>
      </c>
      <c r="G10" s="3">
        <v>0.18605679214775564</v>
      </c>
      <c r="H10" s="3">
        <v>70</v>
      </c>
      <c r="I10" s="3">
        <v>82</v>
      </c>
    </row>
    <row r="11" spans="1:301" ht="12" customHeight="1" collapsed="1" x14ac:dyDescent="0.2">
      <c r="A11" s="13"/>
    </row>
    <row r="12" spans="1:301" ht="12" customHeight="1" x14ac:dyDescent="0.2">
      <c r="A12" s="4" t="s">
        <v>369</v>
      </c>
    </row>
    <row r="13" spans="1:301" ht="12" customHeight="1" outlineLevel="1" thickBot="1" x14ac:dyDescent="0.25">
      <c r="A13" s="6" t="s">
        <v>357</v>
      </c>
      <c r="B13" s="7" t="s">
        <v>372</v>
      </c>
    </row>
    <row r="14" spans="1:301" ht="12" customHeight="1" outlineLevel="1" thickBot="1" x14ac:dyDescent="0.25">
      <c r="A14" s="5" t="s">
        <v>1</v>
      </c>
      <c r="B14" s="11">
        <v>1</v>
      </c>
      <c r="C14" s="12" t="s">
        <v>382</v>
      </c>
    </row>
    <row r="15" spans="1:301" ht="12" customHeight="1" outlineLevel="1" thickBot="1" x14ac:dyDescent="0.3">
      <c r="A15" s="5" t="s">
        <v>4</v>
      </c>
      <c r="B15" s="124">
        <v>0.83938454906662441</v>
      </c>
      <c r="C15" s="11">
        <v>1</v>
      </c>
      <c r="D15" s="12" t="s">
        <v>371</v>
      </c>
    </row>
    <row r="16" spans="1:301" ht="12" customHeight="1" outlineLevel="1" thickBot="1" x14ac:dyDescent="0.3">
      <c r="A16" s="5" t="s">
        <v>5</v>
      </c>
      <c r="B16" s="124">
        <v>0.86604988416717432</v>
      </c>
      <c r="C16" s="124">
        <v>0.95082330082778432</v>
      </c>
      <c r="D16" s="11">
        <v>1</v>
      </c>
      <c r="E16" s="12" t="s">
        <v>373</v>
      </c>
    </row>
    <row r="17" spans="1:9" ht="12" customHeight="1" outlineLevel="1" thickBot="1" x14ac:dyDescent="0.3">
      <c r="A17" s="5" t="s">
        <v>6</v>
      </c>
      <c r="B17" s="124">
        <v>0.85480854034307474</v>
      </c>
      <c r="C17" s="124">
        <v>0.84298335691865889</v>
      </c>
      <c r="D17" s="124">
        <v>0.89725700184347057</v>
      </c>
      <c r="E17" s="11">
        <v>1</v>
      </c>
      <c r="F17" s="12" t="s">
        <v>383</v>
      </c>
    </row>
    <row r="18" spans="1:9" ht="12" customHeight="1" outlineLevel="1" thickBot="1" x14ac:dyDescent="0.25">
      <c r="A18" s="5" t="s">
        <v>10</v>
      </c>
      <c r="B18" s="126">
        <v>-0.53293176050270985</v>
      </c>
      <c r="C18" s="126">
        <v>-0.56893158954221623</v>
      </c>
      <c r="D18" s="126">
        <v>-0.61453511457270016</v>
      </c>
      <c r="E18" s="125">
        <v>-0.45517145279318544</v>
      </c>
      <c r="F18" s="11">
        <v>1</v>
      </c>
      <c r="G18" s="12" t="s">
        <v>374</v>
      </c>
    </row>
    <row r="19" spans="1:9" ht="12" customHeight="1" outlineLevel="1" thickBot="1" x14ac:dyDescent="0.25">
      <c r="A19" s="5" t="s">
        <v>8</v>
      </c>
      <c r="B19" s="125">
        <v>-0.45633796583413083</v>
      </c>
      <c r="C19" s="126">
        <v>-0.5046833793486446</v>
      </c>
      <c r="D19" s="126">
        <v>-0.54380049673456832</v>
      </c>
      <c r="E19" s="126">
        <v>-0.68919551033423743</v>
      </c>
      <c r="F19" s="127">
        <v>0.21274580799458229</v>
      </c>
      <c r="G19" s="11">
        <v>1</v>
      </c>
      <c r="H19" s="12" t="s">
        <v>375</v>
      </c>
    </row>
    <row r="20" spans="1:9" ht="12" customHeight="1" outlineLevel="1" thickBot="1" x14ac:dyDescent="0.3">
      <c r="A20" s="5" t="s">
        <v>7</v>
      </c>
      <c r="B20" s="124">
        <v>0.88505597726154261</v>
      </c>
      <c r="C20" s="124">
        <v>0.89752734034081694</v>
      </c>
      <c r="D20" s="124">
        <v>0.93299440408901213</v>
      </c>
      <c r="E20" s="124">
        <v>0.86453773757414409</v>
      </c>
      <c r="F20" s="126">
        <v>-0.58500535466570658</v>
      </c>
      <c r="G20" s="125">
        <v>-0.41683920200370628</v>
      </c>
      <c r="H20" s="11">
        <v>1</v>
      </c>
      <c r="I20" s="12" t="s">
        <v>376</v>
      </c>
    </row>
    <row r="21" spans="1:9" ht="12" customHeight="1" outlineLevel="1" x14ac:dyDescent="0.2">
      <c r="A21" s="5" t="s">
        <v>9</v>
      </c>
      <c r="B21" s="126">
        <v>-0.55825484934660519</v>
      </c>
      <c r="C21" s="128">
        <v>-0.34564744033808326</v>
      </c>
      <c r="D21" s="129">
        <v>-0.36985520667517929</v>
      </c>
      <c r="E21" s="125">
        <v>-0.41636147709998866</v>
      </c>
      <c r="F21" s="130">
        <v>0.18152771836633064</v>
      </c>
      <c r="G21" s="131">
        <v>0.29031611333651997</v>
      </c>
      <c r="H21" s="132">
        <v>-0.30911988083081593</v>
      </c>
      <c r="I21" s="11">
        <v>1</v>
      </c>
    </row>
    <row r="22" spans="1:9" ht="12" customHeight="1" x14ac:dyDescent="0.2">
      <c r="A22" s="13"/>
    </row>
    <row r="23" spans="1:9" ht="12" customHeight="1" x14ac:dyDescent="0.2">
      <c r="A23" s="4" t="s">
        <v>381</v>
      </c>
      <c r="C23" s="10" t="s">
        <v>385</v>
      </c>
    </row>
    <row r="24" spans="1:9" ht="12" customHeight="1" outlineLevel="1" x14ac:dyDescent="0.2">
      <c r="A24" s="3" t="s">
        <v>368</v>
      </c>
    </row>
    <row r="25" spans="1:9" ht="12" customHeight="1" outlineLevel="1" x14ac:dyDescent="0.2"/>
    <row r="26" spans="1:9" ht="12" customHeight="1" outlineLevel="1" x14ac:dyDescent="0.2"/>
    <row r="27" spans="1:9" ht="12" customHeight="1" outlineLevel="1" x14ac:dyDescent="0.2"/>
    <row r="28" spans="1:9" ht="12" customHeight="1" outlineLevel="1" x14ac:dyDescent="0.2"/>
    <row r="29" spans="1:9" ht="12" customHeight="1" outlineLevel="1" x14ac:dyDescent="0.2"/>
    <row r="30" spans="1:9" ht="12" customHeight="1" outlineLevel="1" x14ac:dyDescent="0.2"/>
    <row r="31" spans="1:9" ht="12" customHeight="1" outlineLevel="1" x14ac:dyDescent="0.2"/>
    <row r="32" spans="1:9" ht="12" customHeight="1" outlineLevel="1" x14ac:dyDescent="0.2"/>
    <row r="33" spans="1:1" ht="12" customHeight="1" outlineLevel="1" x14ac:dyDescent="0.2"/>
    <row r="34" spans="1:1" ht="12" customHeight="1" outlineLevel="1" x14ac:dyDescent="0.2"/>
    <row r="35" spans="1:1" ht="12" customHeight="1" outlineLevel="1" x14ac:dyDescent="0.2"/>
    <row r="36" spans="1:1" ht="12" customHeight="1" outlineLevel="1" x14ac:dyDescent="0.2"/>
    <row r="37" spans="1:1" ht="12" customHeight="1" outlineLevel="1" x14ac:dyDescent="0.2"/>
    <row r="38" spans="1:1" ht="12" customHeight="1" outlineLevel="1" x14ac:dyDescent="0.2"/>
    <row r="39" spans="1:1" ht="12" customHeight="1" outlineLevel="1" x14ac:dyDescent="0.2"/>
    <row r="40" spans="1:1" ht="12" customHeight="1" outlineLevel="1" x14ac:dyDescent="0.2">
      <c r="A40" s="3" t="s">
        <v>368</v>
      </c>
    </row>
    <row r="41" spans="1:1" ht="12" customHeight="1" outlineLevel="1" x14ac:dyDescent="0.2"/>
    <row r="42" spans="1:1" ht="12" customHeight="1" outlineLevel="1" x14ac:dyDescent="0.2"/>
    <row r="43" spans="1:1" ht="12" customHeight="1" outlineLevel="1" x14ac:dyDescent="0.2"/>
    <row r="44" spans="1:1" ht="12" customHeight="1" outlineLevel="1" x14ac:dyDescent="0.2"/>
    <row r="45" spans="1:1" ht="12" customHeight="1" outlineLevel="1" x14ac:dyDescent="0.2"/>
    <row r="46" spans="1:1" ht="12" customHeight="1" outlineLevel="1" x14ac:dyDescent="0.2"/>
    <row r="47" spans="1:1" ht="12" customHeight="1" outlineLevel="1" x14ac:dyDescent="0.2"/>
    <row r="48" spans="1:1" ht="12" customHeight="1" outlineLevel="1" x14ac:dyDescent="0.2"/>
    <row r="49" spans="1:1" ht="12" customHeight="1" outlineLevel="1" x14ac:dyDescent="0.2"/>
    <row r="50" spans="1:1" ht="12" customHeight="1" outlineLevel="1" x14ac:dyDescent="0.2"/>
    <row r="51" spans="1:1" ht="12" customHeight="1" outlineLevel="1" x14ac:dyDescent="0.2"/>
    <row r="52" spans="1:1" ht="12" customHeight="1" outlineLevel="1" x14ac:dyDescent="0.2"/>
    <row r="53" spans="1:1" ht="12" customHeight="1" outlineLevel="1" x14ac:dyDescent="0.2"/>
    <row r="54" spans="1:1" ht="12" customHeight="1" outlineLevel="1" x14ac:dyDescent="0.2"/>
    <row r="55" spans="1:1" ht="12" customHeight="1" outlineLevel="1" x14ac:dyDescent="0.2"/>
    <row r="56" spans="1:1" ht="12" customHeight="1" outlineLevel="1" x14ac:dyDescent="0.2">
      <c r="A56" s="3" t="s">
        <v>368</v>
      </c>
    </row>
    <row r="57" spans="1:1" ht="12" customHeight="1" outlineLevel="1" x14ac:dyDescent="0.2"/>
    <row r="58" spans="1:1" ht="12" customHeight="1" outlineLevel="1" x14ac:dyDescent="0.2"/>
    <row r="59" spans="1:1" ht="12" customHeight="1" outlineLevel="1" x14ac:dyDescent="0.2"/>
    <row r="60" spans="1:1" ht="12" customHeight="1" outlineLevel="1" x14ac:dyDescent="0.2"/>
    <row r="61" spans="1:1" ht="12" customHeight="1" outlineLevel="1" x14ac:dyDescent="0.2"/>
    <row r="62" spans="1:1" ht="12" customHeight="1" outlineLevel="1" x14ac:dyDescent="0.2"/>
    <row r="63" spans="1:1" ht="12" customHeight="1" outlineLevel="1" x14ac:dyDescent="0.2"/>
    <row r="64" spans="1:1" ht="12" customHeight="1" outlineLevel="1" x14ac:dyDescent="0.2"/>
    <row r="65" spans="1:1" ht="12" customHeight="1" outlineLevel="1" x14ac:dyDescent="0.2"/>
    <row r="66" spans="1:1" ht="12" customHeight="1" outlineLevel="1" x14ac:dyDescent="0.2"/>
    <row r="67" spans="1:1" ht="12" customHeight="1" outlineLevel="1" x14ac:dyDescent="0.2"/>
    <row r="68" spans="1:1" ht="12" customHeight="1" outlineLevel="1" x14ac:dyDescent="0.2"/>
    <row r="69" spans="1:1" ht="12" customHeight="1" outlineLevel="1" x14ac:dyDescent="0.2"/>
    <row r="70" spans="1:1" ht="12" customHeight="1" outlineLevel="1" x14ac:dyDescent="0.2"/>
    <row r="71" spans="1:1" ht="12" customHeight="1" outlineLevel="1" x14ac:dyDescent="0.2"/>
    <row r="72" spans="1:1" ht="12" customHeight="1" outlineLevel="1" x14ac:dyDescent="0.2"/>
    <row r="73" spans="1:1" ht="12" customHeight="1" x14ac:dyDescent="0.2">
      <c r="A73" s="16"/>
    </row>
    <row r="74" spans="1:1" ht="12" customHeight="1" x14ac:dyDescent="0.2">
      <c r="A74" s="10" t="s">
        <v>377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Z162"/>
  <sheetViews>
    <sheetView showGridLines="0" showRowColHeaders="0" zoomScale="125" zoomScaleNormal="125" workbookViewId="0">
      <selection activeCell="B1" sqref="B1"/>
    </sheetView>
  </sheetViews>
  <sheetFormatPr defaultRowHeight="11.25" outlineLevelRow="1" x14ac:dyDescent="0.2"/>
  <cols>
    <col min="1" max="1" width="15.7109375" style="17" customWidth="1"/>
    <col min="2" max="10" width="10.7109375" style="17" customWidth="1"/>
    <col min="11" max="77" width="9.140625" style="17"/>
    <col min="78" max="78" width="9.140625" style="17" customWidth="1"/>
    <col min="79" max="16384" width="9.140625" style="17"/>
  </cols>
  <sheetData>
    <row r="1" spans="1:78" x14ac:dyDescent="0.2">
      <c r="A1" s="18" t="s">
        <v>388</v>
      </c>
      <c r="B1" s="17" t="s">
        <v>389</v>
      </c>
      <c r="M1" s="19" t="s">
        <v>458</v>
      </c>
      <c r="N1" s="19" t="s">
        <v>459</v>
      </c>
      <c r="O1" s="19" t="s">
        <v>464</v>
      </c>
      <c r="Q1" s="19" t="s">
        <v>409</v>
      </c>
      <c r="R1" s="19" t="s">
        <v>390</v>
      </c>
      <c r="U1" s="19" t="s">
        <v>465</v>
      </c>
      <c r="Y1" s="17" t="s">
        <v>422</v>
      </c>
      <c r="Z1" s="50" t="s">
        <v>391</v>
      </c>
      <c r="BZ1" s="20" t="s">
        <v>391</v>
      </c>
    </row>
    <row r="2" spans="1:78" ht="11.25" customHeight="1" x14ac:dyDescent="0.2">
      <c r="A2" s="18" t="s">
        <v>392</v>
      </c>
      <c r="C2" s="17" t="s">
        <v>1</v>
      </c>
      <c r="Q2" s="19" t="s">
        <v>454</v>
      </c>
      <c r="R2" s="19" t="s">
        <v>461</v>
      </c>
      <c r="S2" s="19" t="s">
        <v>490</v>
      </c>
      <c r="T2" s="19" t="s">
        <v>491</v>
      </c>
    </row>
    <row r="3" spans="1:78" ht="11.25" hidden="1" customHeight="1" outlineLevel="1" x14ac:dyDescent="0.2">
      <c r="A3" s="18" t="s">
        <v>393</v>
      </c>
      <c r="AA3" s="36" t="s">
        <v>436</v>
      </c>
    </row>
    <row r="4" spans="1:78" hidden="1" outlineLevel="1" x14ac:dyDescent="0.2">
      <c r="A4" s="17" t="s">
        <v>7</v>
      </c>
    </row>
    <row r="5" spans="1:78" hidden="1" outlineLevel="1" x14ac:dyDescent="0.2">
      <c r="A5" s="18" t="s">
        <v>394</v>
      </c>
    </row>
    <row r="6" spans="1:78" hidden="1" outlineLevel="1" x14ac:dyDescent="0.2">
      <c r="A6" s="17" t="s">
        <v>395</v>
      </c>
    </row>
    <row r="7" spans="1:78" collapsed="1" x14ac:dyDescent="0.2">
      <c r="A7" s="48"/>
      <c r="J7" s="19" t="s">
        <v>462</v>
      </c>
      <c r="K7" s="19" t="s">
        <v>463</v>
      </c>
    </row>
    <row r="8" spans="1:78" hidden="1" x14ac:dyDescent="0.2">
      <c r="A8" s="21" t="s">
        <v>396</v>
      </c>
    </row>
    <row r="9" spans="1:78" ht="12" outlineLevel="1" thickBot="1" x14ac:dyDescent="0.25">
      <c r="A9" s="22"/>
      <c r="B9" s="26" t="s">
        <v>397</v>
      </c>
      <c r="C9" s="26" t="s">
        <v>398</v>
      </c>
      <c r="D9" s="26" t="s">
        <v>399</v>
      </c>
      <c r="E9" s="26" t="s">
        <v>400</v>
      </c>
      <c r="F9" s="26" t="s">
        <v>358</v>
      </c>
      <c r="G9" s="26" t="s">
        <v>401</v>
      </c>
      <c r="H9" s="26" t="e">
        <f>"t("&amp;TEXT((1-I10)/2,"0.00%") &amp; ",390)"</f>
        <v>#VALUE!</v>
      </c>
      <c r="I9" s="26" t="s">
        <v>402</v>
      </c>
    </row>
    <row r="10" spans="1:78" outlineLevel="1" x14ac:dyDescent="0.2">
      <c r="B10" s="8">
        <f xml:space="preserve"> 1 - C20 / C21</f>
        <v>0.78332408288638389</v>
      </c>
      <c r="C10" s="8">
        <f>1-D10^2/E10^2</f>
        <v>0.78276850361173356</v>
      </c>
      <c r="D10" s="8">
        <f xml:space="preserve"> SQRT(D20)</f>
        <v>0.77553258867327668</v>
      </c>
      <c r="E10" s="8">
        <f xml:space="preserve"> SQRT(C21 / B21)</f>
        <v>1.6639438049431037</v>
      </c>
      <c r="F10" s="27">
        <v>392</v>
      </c>
      <c r="G10" s="27">
        <v>0</v>
      </c>
      <c r="H10" s="28">
        <f>TINV(1 - $I$10, F10 - 1 - 1)</f>
        <v>1.9660653313011063</v>
      </c>
      <c r="I10" s="29">
        <v>0.95</v>
      </c>
    </row>
    <row r="11" spans="1:78" x14ac:dyDescent="0.2">
      <c r="A11" s="48"/>
    </row>
    <row r="12" spans="1:78" hidden="1" x14ac:dyDescent="0.2">
      <c r="A12" s="21" t="s">
        <v>403</v>
      </c>
    </row>
    <row r="13" spans="1:78" ht="12" outlineLevel="1" thickBot="1" x14ac:dyDescent="0.25">
      <c r="A13" s="30" t="s">
        <v>404</v>
      </c>
      <c r="B13" s="23" t="s">
        <v>405</v>
      </c>
      <c r="C13" s="23" t="s">
        <v>406</v>
      </c>
      <c r="D13" s="23" t="s">
        <v>407</v>
      </c>
      <c r="E13" s="23" t="s">
        <v>408</v>
      </c>
      <c r="F13" s="23" t="str">
        <f>IF($I$10&gt;99%,("Lower"&amp;TEXT($I$10,"0.0%")),("Lower"&amp;TEXT($I$10,"0%")))</f>
        <v>Lower95%</v>
      </c>
      <c r="G13" s="23" t="str">
        <f>IF($I$10&gt;99%,("Upper"&amp;TEXT($I$10,"0.0%")),("Upper"&amp;TEXT($I$10,"0%")))</f>
        <v>Upper95%</v>
      </c>
      <c r="H13" s="26" t="s">
        <v>411</v>
      </c>
      <c r="I13" s="26" t="s">
        <v>410</v>
      </c>
    </row>
    <row r="14" spans="1:78" outlineLevel="1" x14ac:dyDescent="0.2">
      <c r="A14" s="31" t="s">
        <v>412</v>
      </c>
      <c r="B14" s="5">
        <v>-0.38025499015513159</v>
      </c>
      <c r="C14" s="5">
        <v>0.14295815393674893</v>
      </c>
      <c r="D14" s="5">
        <f>B14 / C14</f>
        <v>-2.6599041725411015</v>
      </c>
      <c r="E14" s="5">
        <f>TDIST(ABS(D14),$F$10 - 2,2)</f>
        <v>8.1386400530452773E-3</v>
      </c>
      <c r="F14" s="5">
        <f>B14 - $H$10 * C14</f>
        <v>-0.66132006043698044</v>
      </c>
      <c r="G14" s="5">
        <f>B14 + $H$10 * C14</f>
        <v>-9.9189919873282739E-2</v>
      </c>
      <c r="H14" s="8">
        <v>0</v>
      </c>
      <c r="I14" s="8">
        <v>0</v>
      </c>
    </row>
    <row r="15" spans="1:78" outlineLevel="1" x14ac:dyDescent="0.2">
      <c r="A15" s="31" t="s">
        <v>7</v>
      </c>
      <c r="B15" s="5">
        <v>1.7337873461527378</v>
      </c>
      <c r="C15" s="5">
        <v>4.6174064763012633E-2</v>
      </c>
      <c r="D15" s="5">
        <f>B15 / C15</f>
        <v>37.548943439382327</v>
      </c>
      <c r="E15" s="5">
        <f>TDIST(ABS(D15),$F$10 - 2,2)</f>
        <v>1.3865265145855772E-131</v>
      </c>
      <c r="F15" s="5">
        <f>B15 - $H$10 * C15</f>
        <v>1.6430061182169267</v>
      </c>
      <c r="G15" s="5">
        <f>B15 + $H$10 * C15</f>
        <v>1.8245685740885489</v>
      </c>
      <c r="H15" s="8">
        <v>1</v>
      </c>
      <c r="I15" s="8">
        <f>B15*0.849402560042945/$E$10</f>
        <v>0.88505597726153706</v>
      </c>
    </row>
    <row r="16" spans="1:78" x14ac:dyDescent="0.2">
      <c r="A16" s="48"/>
    </row>
    <row r="17" spans="1:7" hidden="1" x14ac:dyDescent="0.2">
      <c r="A17" s="21" t="s">
        <v>413</v>
      </c>
    </row>
    <row r="18" spans="1:7" ht="12" hidden="1" outlineLevel="1" thickBot="1" x14ac:dyDescent="0.25">
      <c r="A18" s="30" t="s">
        <v>414</v>
      </c>
      <c r="B18" s="23" t="s">
        <v>418</v>
      </c>
      <c r="C18" s="23" t="s">
        <v>419</v>
      </c>
      <c r="D18" s="23" t="s">
        <v>420</v>
      </c>
      <c r="E18" s="23" t="s">
        <v>421</v>
      </c>
      <c r="F18" s="23" t="s">
        <v>408</v>
      </c>
    </row>
    <row r="19" spans="1:7" hidden="1" outlineLevel="1" x14ac:dyDescent="0.2">
      <c r="A19" s="17" t="s">
        <v>415</v>
      </c>
      <c r="B19" s="25">
        <v>1</v>
      </c>
      <c r="C19" s="24">
        <f>C21 - C20</f>
        <v>847.99940305256996</v>
      </c>
      <c r="D19" s="24">
        <f>C19/B19</f>
        <v>847.99940305256996</v>
      </c>
      <c r="E19" s="24">
        <f>D19/D20</f>
        <v>1409.9231534139515</v>
      </c>
      <c r="F19" s="24">
        <f>FDIST(E19,1,390)</f>
        <v>1.3865265145828165E-131</v>
      </c>
    </row>
    <row r="20" spans="1:7" hidden="1" outlineLevel="1" x14ac:dyDescent="0.2">
      <c r="A20" s="17" t="s">
        <v>416</v>
      </c>
      <c r="B20" s="25">
        <v>390</v>
      </c>
      <c r="C20" s="24">
        <v>234.56581047676676</v>
      </c>
      <c r="D20" s="24">
        <f>C20/B20</f>
        <v>0.60145079609427377</v>
      </c>
    </row>
    <row r="21" spans="1:7" hidden="1" outlineLevel="1" x14ac:dyDescent="0.2">
      <c r="A21" s="17" t="s">
        <v>417</v>
      </c>
      <c r="B21" s="25">
        <f>B19 + B20</f>
        <v>391</v>
      </c>
      <c r="C21" s="32">
        <v>1082.5652135293367</v>
      </c>
    </row>
    <row r="22" spans="1:7" collapsed="1" x14ac:dyDescent="0.2">
      <c r="A22" s="48"/>
    </row>
    <row r="23" spans="1:7" hidden="1" x14ac:dyDescent="0.2">
      <c r="A23" s="21" t="s">
        <v>423</v>
      </c>
    </row>
    <row r="24" spans="1:7" outlineLevel="1" x14ac:dyDescent="0.2"/>
    <row r="25" spans="1:7" outlineLevel="1" x14ac:dyDescent="0.2">
      <c r="B25" s="33" t="s">
        <v>7</v>
      </c>
      <c r="C25" s="33" t="s">
        <v>424</v>
      </c>
      <c r="D25" s="33" t="s">
        <v>425</v>
      </c>
      <c r="E25" s="33" t="s">
        <v>426</v>
      </c>
      <c r="F25" s="33" t="str">
        <f>IF($I$10&gt;99%,("Lower "&amp;TEXT($I$10,"0.0%")),("Lower "&amp;TEXT($I$10,"0%")))</f>
        <v>Lower 95%</v>
      </c>
      <c r="G25" s="33" t="str">
        <f>IF($I$10&gt;99%,("Upper "&amp;TEXT($I$10,"0.0%")),("Upper "&amp;TEXT($I$10,"0%")))</f>
        <v>Upper 95%</v>
      </c>
    </row>
    <row r="26" spans="1:7" outlineLevel="1" x14ac:dyDescent="0.2">
      <c r="B26" s="33">
        <v>1.613</v>
      </c>
      <c r="C26" s="33">
        <f>$D$10/SQRT($F$10)*SQRT(1+(B26- 2.97758418367347)^2/0.719644186790652)</f>
        <v>7.4191451888263871E-2</v>
      </c>
      <c r="D26" s="33">
        <f>SQRT($D$10^2 + C26^2)</f>
        <v>0.77907327487699274</v>
      </c>
      <c r="E26" s="33">
        <f>-0.380254990155132 + 1.73378734615274 * B26</f>
        <v>2.4163439991892375</v>
      </c>
      <c r="F26" s="33">
        <f>E26 - $H$10*D26</f>
        <v>0.88463504291036488</v>
      </c>
      <c r="G26" s="33">
        <f>E26 + $H$10*D26</f>
        <v>3.9480529554681101</v>
      </c>
    </row>
    <row r="27" spans="1:7" outlineLevel="1" x14ac:dyDescent="0.2">
      <c r="B27" s="33">
        <v>2.4947499999999998</v>
      </c>
      <c r="C27" s="33">
        <f>$D$10/SQRT($F$10)*SQRT(1+(B27- 2.97758418367347)^2/0.719644186790652)</f>
        <v>4.5070547797539579E-2</v>
      </c>
      <c r="D27" s="33">
        <f>SQRT($D$10^2 + C27^2)</f>
        <v>0.77684113586565695</v>
      </c>
      <c r="E27" s="33">
        <f>-0.380254990155132 + 1.73378734615274 * B27</f>
        <v>3.9451109916594156</v>
      </c>
      <c r="F27" s="33">
        <f>E27 - $H$10*D27</f>
        <v>2.4177905665053752</v>
      </c>
      <c r="G27" s="33">
        <f>E27 + $H$10*D27</f>
        <v>5.472431416813456</v>
      </c>
    </row>
    <row r="28" spans="1:7" outlineLevel="1" x14ac:dyDescent="0.2">
      <c r="B28" s="33">
        <v>3.3765000000000001</v>
      </c>
      <c r="C28" s="33">
        <f>$D$10/SQRT($F$10)*SQRT(1+(B28- 2.97758418367347)^2/0.719644186790652)</f>
        <v>4.3285027671029583E-2</v>
      </c>
      <c r="D28" s="33">
        <f>SQRT($D$10^2 + C28^2)</f>
        <v>0.77673958938292542</v>
      </c>
      <c r="E28" s="33">
        <f>-0.380254990155132 + 1.73378734615274 * B28</f>
        <v>5.4738779841295946</v>
      </c>
      <c r="F28" s="33">
        <f>E28 - $H$10*D28</f>
        <v>3.9467572059947678</v>
      </c>
      <c r="G28" s="33">
        <f>E28 + $H$10*D28</f>
        <v>7.0009987622644214</v>
      </c>
    </row>
    <row r="29" spans="1:7" outlineLevel="1" x14ac:dyDescent="0.2">
      <c r="B29" s="33">
        <v>4.2582499999999994</v>
      </c>
      <c r="C29" s="33">
        <f>$D$10/SQRT($F$10)*SQRT(1+(B29- 2.97758418367347)^2/0.719644186790652)</f>
        <v>7.0930173822027667E-2</v>
      </c>
      <c r="D29" s="33">
        <f>SQRT($D$10^2 + C29^2)</f>
        <v>0.77876946887554388</v>
      </c>
      <c r="E29" s="33">
        <f>-0.380254990155132 + 1.73378734615274 * B29</f>
        <v>7.0026449765997718</v>
      </c>
      <c r="F29" s="33">
        <f>E29 - $H$10*D29</f>
        <v>5.4715333227677894</v>
      </c>
      <c r="G29" s="33">
        <f>E29 + $H$10*D29</f>
        <v>8.5337566304317551</v>
      </c>
    </row>
    <row r="30" spans="1:7" outlineLevel="1" x14ac:dyDescent="0.2">
      <c r="B30" s="33">
        <v>5.14</v>
      </c>
      <c r="C30" s="33">
        <f>$D$10/SQRT($F$10)*SQRT(1+(B30- 2.97758418367347)^2/0.719644186790652)</f>
        <v>0.10725596530074258</v>
      </c>
      <c r="D30" s="33">
        <f>SQRT($D$10^2 + C30^2)</f>
        <v>0.78291419592881817</v>
      </c>
      <c r="E30" s="33">
        <f>-0.380254990155132 + 1.73378734615274 * B30</f>
        <v>8.5314119690699517</v>
      </c>
      <c r="F30" s="33">
        <f>E30 - $H$10*D30</f>
        <v>6.992151511070821</v>
      </c>
      <c r="G30" s="33">
        <f>E30 + $H$10*D30</f>
        <v>10.070672427069082</v>
      </c>
    </row>
    <row r="31" spans="1:7" outlineLevel="1" x14ac:dyDescent="0.2"/>
    <row r="32" spans="1:7" outlineLevel="1" x14ac:dyDescent="0.2"/>
    <row r="33" spans="1:9" outlineLevel="1" x14ac:dyDescent="0.2"/>
    <row r="34" spans="1:9" outlineLevel="1" x14ac:dyDescent="0.2"/>
    <row r="35" spans="1:9" outlineLevel="1" x14ac:dyDescent="0.2"/>
    <row r="36" spans="1:9" outlineLevel="1" x14ac:dyDescent="0.2"/>
    <row r="37" spans="1:9" outlineLevel="1" x14ac:dyDescent="0.2"/>
    <row r="38" spans="1:9" outlineLevel="1" x14ac:dyDescent="0.2"/>
    <row r="39" spans="1:9" outlineLevel="1" x14ac:dyDescent="0.2"/>
    <row r="40" spans="1:9" outlineLevel="1" x14ac:dyDescent="0.2"/>
    <row r="41" spans="1:9" outlineLevel="1" x14ac:dyDescent="0.2"/>
    <row r="42" spans="1:9" outlineLevel="1" x14ac:dyDescent="0.2"/>
    <row r="43" spans="1:9" outlineLevel="1" x14ac:dyDescent="0.2"/>
    <row r="44" spans="1:9" x14ac:dyDescent="0.2">
      <c r="A44" s="49"/>
    </row>
    <row r="45" spans="1:9" hidden="1" x14ac:dyDescent="0.2">
      <c r="A45" s="21" t="s">
        <v>427</v>
      </c>
    </row>
    <row r="46" spans="1:9" ht="12" outlineLevel="1" thickBot="1" x14ac:dyDescent="0.25">
      <c r="A46" s="22"/>
      <c r="B46" s="23" t="s">
        <v>430</v>
      </c>
      <c r="C46" s="23" t="s">
        <v>431</v>
      </c>
      <c r="D46" s="23" t="s">
        <v>432</v>
      </c>
      <c r="E46" s="23" t="s">
        <v>364</v>
      </c>
      <c r="F46" s="23" t="s">
        <v>365</v>
      </c>
      <c r="G46" s="26" t="s">
        <v>428</v>
      </c>
      <c r="H46" s="26" t="s">
        <v>434</v>
      </c>
      <c r="I46" s="34"/>
    </row>
    <row r="47" spans="1:9" outlineLevel="1" x14ac:dyDescent="0.2">
      <c r="A47" s="17" t="s">
        <v>429</v>
      </c>
      <c r="B47" s="5">
        <v>-1.7616293911144065E-15</v>
      </c>
      <c r="C47" s="5">
        <v>0.77355165928565406</v>
      </c>
      <c r="D47" s="5">
        <v>0.57860708391978466</v>
      </c>
      <c r="E47" s="5">
        <v>-2.3187043780232148</v>
      </c>
      <c r="F47" s="5">
        <v>3.2870843792714872</v>
      </c>
      <c r="G47" s="29">
        <v>0.13081148538387713</v>
      </c>
      <c r="H47" s="28" t="s">
        <v>433</v>
      </c>
      <c r="I47" s="28"/>
    </row>
    <row r="48" spans="1:9" outlineLevel="1" x14ac:dyDescent="0.2"/>
    <row r="49" spans="1:3" x14ac:dyDescent="0.2">
      <c r="A49" s="48"/>
    </row>
    <row r="50" spans="1:3" hidden="1" x14ac:dyDescent="0.2">
      <c r="A50" s="21" t="s">
        <v>435</v>
      </c>
    </row>
    <row r="51" spans="1:3" outlineLevel="1" x14ac:dyDescent="0.2"/>
    <row r="52" spans="1:3" outlineLevel="1" x14ac:dyDescent="0.2"/>
    <row r="53" spans="1:3" outlineLevel="1" x14ac:dyDescent="0.2">
      <c r="C53" s="35" t="b">
        <v>0</v>
      </c>
    </row>
    <row r="54" spans="1:3" outlineLevel="1" x14ac:dyDescent="0.2"/>
    <row r="55" spans="1:3" outlineLevel="1" x14ac:dyDescent="0.2"/>
    <row r="56" spans="1:3" outlineLevel="1" x14ac:dyDescent="0.2"/>
    <row r="57" spans="1:3" outlineLevel="1" x14ac:dyDescent="0.2"/>
    <row r="58" spans="1:3" outlineLevel="1" x14ac:dyDescent="0.2"/>
    <row r="59" spans="1:3" outlineLevel="1" x14ac:dyDescent="0.2"/>
    <row r="60" spans="1:3" outlineLevel="1" x14ac:dyDescent="0.2"/>
    <row r="61" spans="1:3" outlineLevel="1" x14ac:dyDescent="0.2"/>
    <row r="62" spans="1:3" outlineLevel="1" x14ac:dyDescent="0.2"/>
    <row r="63" spans="1:3" outlineLevel="1" x14ac:dyDescent="0.2"/>
    <row r="64" spans="1:3" outlineLevel="1" x14ac:dyDescent="0.2"/>
    <row r="65" spans="1:1" outlineLevel="1" x14ac:dyDescent="0.2"/>
    <row r="66" spans="1:1" outlineLevel="1" x14ac:dyDescent="0.2"/>
    <row r="67" spans="1:1" outlineLevel="1" x14ac:dyDescent="0.2"/>
    <row r="68" spans="1:1" outlineLevel="1" x14ac:dyDescent="0.2"/>
    <row r="69" spans="1:1" outlineLevel="1" x14ac:dyDescent="0.2"/>
    <row r="70" spans="1:1" outlineLevel="1" x14ac:dyDescent="0.2"/>
    <row r="71" spans="1:1" x14ac:dyDescent="0.2">
      <c r="A71" s="49"/>
    </row>
    <row r="72" spans="1:1" hidden="1" x14ac:dyDescent="0.2">
      <c r="A72" s="21" t="s">
        <v>437</v>
      </c>
    </row>
    <row r="73" spans="1:1" outlineLevel="1" x14ac:dyDescent="0.2"/>
    <row r="74" spans="1:1" outlineLevel="1" x14ac:dyDescent="0.2"/>
    <row r="75" spans="1:1" outlineLevel="1" x14ac:dyDescent="0.2"/>
    <row r="76" spans="1:1" outlineLevel="1" x14ac:dyDescent="0.2"/>
    <row r="77" spans="1:1" outlineLevel="1" x14ac:dyDescent="0.2"/>
    <row r="78" spans="1:1" outlineLevel="1" x14ac:dyDescent="0.2"/>
    <row r="79" spans="1:1" outlineLevel="1" x14ac:dyDescent="0.2"/>
    <row r="80" spans="1:1" outlineLevel="1" x14ac:dyDescent="0.2"/>
    <row r="81" spans="1:1" outlineLevel="1" x14ac:dyDescent="0.2"/>
    <row r="82" spans="1:1" outlineLevel="1" x14ac:dyDescent="0.2"/>
    <row r="83" spans="1:1" outlineLevel="1" x14ac:dyDescent="0.2"/>
    <row r="84" spans="1:1" outlineLevel="1" x14ac:dyDescent="0.2"/>
    <row r="85" spans="1:1" outlineLevel="1" x14ac:dyDescent="0.2"/>
    <row r="86" spans="1:1" outlineLevel="1" x14ac:dyDescent="0.2"/>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x14ac:dyDescent="0.2">
      <c r="A93" s="49"/>
    </row>
    <row r="94" spans="1:1" hidden="1" x14ac:dyDescent="0.2">
      <c r="A94" s="21" t="s">
        <v>438</v>
      </c>
    </row>
    <row r="95" spans="1:1" outlineLevel="1" x14ac:dyDescent="0.2"/>
    <row r="96" spans="1:1" outlineLevel="1" x14ac:dyDescent="0.2"/>
    <row r="97" outlineLevel="1" x14ac:dyDescent="0.2"/>
    <row r="98" outlineLevel="1" x14ac:dyDescent="0.2"/>
    <row r="99" outlineLevel="1" x14ac:dyDescent="0.2"/>
    <row r="100" outlineLevel="1" x14ac:dyDescent="0.2"/>
    <row r="101" outlineLevel="1" x14ac:dyDescent="0.2"/>
    <row r="102" outlineLevel="1" x14ac:dyDescent="0.2"/>
    <row r="103" outlineLevel="1" x14ac:dyDescent="0.2"/>
    <row r="104" outlineLevel="1" x14ac:dyDescent="0.2"/>
    <row r="105" outlineLevel="1" x14ac:dyDescent="0.2"/>
    <row r="106" outlineLevel="1" x14ac:dyDescent="0.2"/>
    <row r="107" outlineLevel="1" x14ac:dyDescent="0.2"/>
    <row r="108" outlineLevel="1" x14ac:dyDescent="0.2"/>
    <row r="109" outlineLevel="1" x14ac:dyDescent="0.2"/>
    <row r="110" outlineLevel="1" x14ac:dyDescent="0.2"/>
    <row r="111" outlineLevel="1" x14ac:dyDescent="0.2"/>
    <row r="112" outlineLevel="1" x14ac:dyDescent="0.2"/>
    <row r="113" spans="1:1" outlineLevel="1" x14ac:dyDescent="0.2"/>
    <row r="114" spans="1:1" outlineLevel="1" x14ac:dyDescent="0.2"/>
    <row r="115" spans="1:1" x14ac:dyDescent="0.2">
      <c r="A115" s="49"/>
    </row>
    <row r="116" spans="1:1" hidden="1" x14ac:dyDescent="0.2">
      <c r="A116" s="21" t="s">
        <v>439</v>
      </c>
    </row>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x14ac:dyDescent="0.2">
      <c r="A137" s="49"/>
    </row>
    <row r="138" spans="1:1" hidden="1" x14ac:dyDescent="0.2">
      <c r="A138" s="21" t="s">
        <v>440</v>
      </c>
    </row>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outlineLevel="1" x14ac:dyDescent="0.2"/>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x14ac:dyDescent="0.2">
      <c r="A159" s="49"/>
    </row>
    <row r="162" spans="1:1" x14ac:dyDescent="0.2">
      <c r="A162" s="19" t="s">
        <v>377</v>
      </c>
    </row>
  </sheetData>
  <dataValidations count="1">
    <dataValidation type="decimal" allowBlank="1" showInputMessage="1" showErrorMessage="1" error="Please enter a confidence level between 0 and 1." sqref="I10" xr:uid="{00000000-0002-0000-0400-000000000000}">
      <formula1>0</formula1>
      <formula2>1</formula2>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Z147"/>
  <sheetViews>
    <sheetView showGridLines="0" showRowColHeaders="0" zoomScale="125" zoomScaleNormal="125" workbookViewId="0">
      <selection activeCell="B1" sqref="B1"/>
    </sheetView>
  </sheetViews>
  <sheetFormatPr defaultRowHeight="11.25" outlineLevelRow="1" x14ac:dyDescent="0.2"/>
  <cols>
    <col min="1" max="1" width="15.7109375" style="17" customWidth="1"/>
    <col min="2" max="10" width="10.7109375" style="17" customWidth="1"/>
    <col min="11" max="77" width="9.140625" style="17"/>
    <col min="78" max="78" width="9.140625" style="17" customWidth="1"/>
    <col min="79" max="16384" width="9.140625" style="17"/>
  </cols>
  <sheetData>
    <row r="1" spans="1:78" x14ac:dyDescent="0.2">
      <c r="A1" s="18" t="s">
        <v>388</v>
      </c>
      <c r="B1" s="17" t="s">
        <v>466</v>
      </c>
      <c r="M1" s="19" t="s">
        <v>486</v>
      </c>
      <c r="N1" s="19" t="s">
        <v>487</v>
      </c>
      <c r="O1" s="19" t="s">
        <v>464</v>
      </c>
      <c r="Q1" s="19" t="s">
        <v>409</v>
      </c>
      <c r="R1" s="19" t="s">
        <v>385</v>
      </c>
      <c r="U1" s="19" t="s">
        <v>465</v>
      </c>
      <c r="Y1" s="17" t="s">
        <v>422</v>
      </c>
      <c r="Z1" s="50" t="s">
        <v>467</v>
      </c>
      <c r="BZ1" s="20" t="s">
        <v>467</v>
      </c>
    </row>
    <row r="2" spans="1:78" ht="11.25" customHeight="1" x14ac:dyDescent="0.2">
      <c r="A2" s="18" t="s">
        <v>392</v>
      </c>
      <c r="C2" s="17" t="s">
        <v>1</v>
      </c>
      <c r="Q2" s="19" t="s">
        <v>476</v>
      </c>
      <c r="R2" s="19" t="s">
        <v>488</v>
      </c>
      <c r="S2" s="19" t="s">
        <v>516</v>
      </c>
      <c r="T2" s="19" t="s">
        <v>517</v>
      </c>
    </row>
    <row r="3" spans="1:78" ht="11.25" hidden="1" customHeight="1" outlineLevel="1" x14ac:dyDescent="0.2">
      <c r="A3" s="18" t="s">
        <v>393</v>
      </c>
      <c r="AA3" s="36" t="s">
        <v>475</v>
      </c>
    </row>
    <row r="4" spans="1:78" hidden="1" outlineLevel="1" x14ac:dyDescent="0.2">
      <c r="A4" s="17" t="s">
        <v>468</v>
      </c>
    </row>
    <row r="5" spans="1:78" hidden="1" outlineLevel="1" x14ac:dyDescent="0.2">
      <c r="A5" s="18" t="s">
        <v>394</v>
      </c>
    </row>
    <row r="6" spans="1:78" hidden="1" outlineLevel="1" x14ac:dyDescent="0.2">
      <c r="A6" s="17" t="s">
        <v>469</v>
      </c>
    </row>
    <row r="7" spans="1:78" collapsed="1" x14ac:dyDescent="0.2">
      <c r="A7" s="48"/>
      <c r="J7" s="19" t="s">
        <v>462</v>
      </c>
      <c r="K7" s="19" t="s">
        <v>489</v>
      </c>
    </row>
    <row r="8" spans="1:78" hidden="1" x14ac:dyDescent="0.2">
      <c r="A8" s="21" t="s">
        <v>470</v>
      </c>
    </row>
    <row r="9" spans="1:78" ht="12" outlineLevel="1" thickBot="1" x14ac:dyDescent="0.25">
      <c r="A9" s="22"/>
      <c r="B9" s="26" t="s">
        <v>397</v>
      </c>
      <c r="C9" s="26" t="s">
        <v>398</v>
      </c>
      <c r="D9" s="26" t="s">
        <v>399</v>
      </c>
      <c r="E9" s="26" t="s">
        <v>400</v>
      </c>
      <c r="F9" s="26" t="s">
        <v>358</v>
      </c>
      <c r="G9" s="26" t="s">
        <v>401</v>
      </c>
      <c r="H9" s="26" t="s">
        <v>492</v>
      </c>
      <c r="I9" s="26" t="s">
        <v>402</v>
      </c>
    </row>
    <row r="10" spans="1:78" outlineLevel="1" x14ac:dyDescent="0.2">
      <c r="B10" s="8">
        <v>0.88681465024278749</v>
      </c>
      <c r="C10" s="8">
        <v>0.88445046539146188</v>
      </c>
      <c r="D10" s="8">
        <v>0.56561739258951671</v>
      </c>
      <c r="E10" s="8">
        <v>1.6639438049431037</v>
      </c>
      <c r="F10" s="27">
        <v>392</v>
      </c>
      <c r="G10" s="27">
        <v>0</v>
      </c>
      <c r="H10" s="28">
        <v>1.966177191146588</v>
      </c>
      <c r="I10" s="29">
        <v>0.95</v>
      </c>
    </row>
    <row r="11" spans="1:78" x14ac:dyDescent="0.2">
      <c r="A11" s="48"/>
    </row>
    <row r="12" spans="1:78" hidden="1" x14ac:dyDescent="0.2">
      <c r="A12" s="21" t="s">
        <v>471</v>
      </c>
    </row>
    <row r="13" spans="1:78" ht="12" outlineLevel="1" thickBot="1" x14ac:dyDescent="0.25">
      <c r="A13" s="30" t="s">
        <v>404</v>
      </c>
      <c r="B13" s="23" t="s">
        <v>405</v>
      </c>
      <c r="C13" s="23" t="s">
        <v>406</v>
      </c>
      <c r="D13" s="23" t="s">
        <v>407</v>
      </c>
      <c r="E13" s="23" t="s">
        <v>408</v>
      </c>
      <c r="F13" s="23" t="s">
        <v>493</v>
      </c>
      <c r="G13" s="23" t="s">
        <v>494</v>
      </c>
      <c r="H13" s="26" t="s">
        <v>411</v>
      </c>
      <c r="I13" s="26" t="s">
        <v>410</v>
      </c>
    </row>
    <row r="14" spans="1:78" outlineLevel="1" x14ac:dyDescent="0.2">
      <c r="A14" s="31" t="s">
        <v>412</v>
      </c>
      <c r="B14" s="5">
        <v>9.3917379461651898</v>
      </c>
      <c r="C14" s="5">
        <v>0.80003978503580786</v>
      </c>
      <c r="D14" s="5">
        <v>11.739088632629485</v>
      </c>
      <c r="E14" s="5">
        <v>2.1615392127263042E-27</v>
      </c>
      <c r="F14" s="5">
        <v>7.8187179688179649</v>
      </c>
      <c r="G14" s="5">
        <v>10.964757923512414</v>
      </c>
      <c r="H14" s="8">
        <v>0</v>
      </c>
      <c r="I14" s="8">
        <v>0</v>
      </c>
    </row>
    <row r="15" spans="1:78" outlineLevel="1" x14ac:dyDescent="0.2">
      <c r="A15" s="31" t="s">
        <v>4</v>
      </c>
      <c r="B15" s="5">
        <v>0.15021552674182306</v>
      </c>
      <c r="C15" s="5">
        <v>5.4949988469364414E-2</v>
      </c>
      <c r="D15" s="55">
        <v>2.7336771294423632</v>
      </c>
      <c r="E15" s="5">
        <v>6.5537193865430705E-3</v>
      </c>
      <c r="F15" s="5">
        <v>4.2174112759590751E-2</v>
      </c>
      <c r="G15" s="5">
        <v>0.25825694072405536</v>
      </c>
      <c r="H15" s="8">
        <v>10.737771242814015</v>
      </c>
      <c r="I15" s="56">
        <v>0.15399265784234734</v>
      </c>
    </row>
    <row r="16" spans="1:78" outlineLevel="1" x14ac:dyDescent="0.2">
      <c r="A16" s="100" t="s">
        <v>5</v>
      </c>
      <c r="B16" s="101">
        <v>-0.32298135567648334</v>
      </c>
      <c r="C16" s="101">
        <v>0.13091738616957174</v>
      </c>
      <c r="D16" s="57">
        <v>-2.4670623599079442</v>
      </c>
      <c r="E16" s="101">
        <v>1.405935830771734E-2</v>
      </c>
      <c r="F16" s="101">
        <v>-0.58038813428762515</v>
      </c>
      <c r="G16" s="101">
        <v>-6.5574577065341588E-2</v>
      </c>
      <c r="H16" s="102">
        <v>22.937949637601914</v>
      </c>
      <c r="I16" s="58">
        <v>-0.20312021442976985</v>
      </c>
    </row>
    <row r="17" spans="1:9" outlineLevel="1" x14ac:dyDescent="0.2">
      <c r="A17" s="31" t="s">
        <v>6</v>
      </c>
      <c r="B17" s="5">
        <v>1.2749876304887073</v>
      </c>
      <c r="C17" s="5">
        <v>0.23450030471350741</v>
      </c>
      <c r="D17" s="59">
        <v>5.4370403997827594</v>
      </c>
      <c r="E17" s="5">
        <v>9.6689724035042381E-8</v>
      </c>
      <c r="F17" s="5">
        <v>0.8139184800440844</v>
      </c>
      <c r="G17" s="5">
        <v>1.7360567809333303</v>
      </c>
      <c r="H17" s="8">
        <v>9.9572650310133568</v>
      </c>
      <c r="I17" s="60">
        <v>0.29493635933935408</v>
      </c>
    </row>
    <row r="18" spans="1:9" outlineLevel="1" x14ac:dyDescent="0.2">
      <c r="A18" s="31" t="s">
        <v>12</v>
      </c>
      <c r="B18" s="5">
        <v>-0.2958223203048419</v>
      </c>
      <c r="C18" s="5">
        <v>9.689131240322317E-2</v>
      </c>
      <c r="D18" s="61">
        <v>-3.0531356523869433</v>
      </c>
      <c r="E18" s="5">
        <v>2.4227755369974195E-3</v>
      </c>
      <c r="F18" s="5">
        <v>-0.48632780877231779</v>
      </c>
      <c r="G18" s="5">
        <v>-0.10531683183736601</v>
      </c>
      <c r="H18" s="8">
        <v>1.6492709978116717</v>
      </c>
      <c r="I18" s="62">
        <v>-6.7404335763552412E-2</v>
      </c>
    </row>
    <row r="19" spans="1:9" outlineLevel="1" x14ac:dyDescent="0.2">
      <c r="A19" s="31" t="s">
        <v>13</v>
      </c>
      <c r="B19" s="5">
        <v>-0.20253840810979856</v>
      </c>
      <c r="C19" s="5">
        <v>9.4551481533399415E-2</v>
      </c>
      <c r="D19" s="63">
        <v>-2.1420966104931289</v>
      </c>
      <c r="E19" s="5">
        <v>3.2815796142050775E-2</v>
      </c>
      <c r="F19" s="5">
        <v>-0.38844337448988631</v>
      </c>
      <c r="G19" s="5">
        <v>-1.6633441729710818E-2</v>
      </c>
      <c r="H19" s="8">
        <v>1.7626923812090205</v>
      </c>
      <c r="I19" s="64">
        <v>-4.8890337953478628E-2</v>
      </c>
    </row>
    <row r="20" spans="1:9" outlineLevel="1" x14ac:dyDescent="0.2">
      <c r="A20" s="31" t="s">
        <v>8</v>
      </c>
      <c r="B20" s="5">
        <v>3.4451501671934358E-2</v>
      </c>
      <c r="C20" s="5">
        <v>1.6801329034717306E-2</v>
      </c>
      <c r="D20" s="65">
        <v>2.0505224081229376</v>
      </c>
      <c r="E20" s="5">
        <v>4.0993601189923831E-2</v>
      </c>
      <c r="F20" s="51">
        <v>1.4171117429242694E-3</v>
      </c>
      <c r="G20" s="5">
        <v>6.7485891600944453E-2</v>
      </c>
      <c r="H20" s="8">
        <v>2.6259058004705342</v>
      </c>
      <c r="I20" s="66">
        <v>5.7121527501405589E-2</v>
      </c>
    </row>
    <row r="21" spans="1:9" ht="12.75" outlineLevel="1" x14ac:dyDescent="0.25">
      <c r="A21" s="31" t="s">
        <v>7</v>
      </c>
      <c r="B21" s="5">
        <v>1.1245588573546603</v>
      </c>
      <c r="C21" s="5">
        <v>0.11206756024778564</v>
      </c>
      <c r="D21" s="67">
        <v>10.034651016478078</v>
      </c>
      <c r="E21" s="5">
        <v>3.4189162245473294E-21</v>
      </c>
      <c r="F21" s="5">
        <v>0.90421417652801817</v>
      </c>
      <c r="G21" s="5">
        <v>1.3449035381813026</v>
      </c>
      <c r="H21" s="8">
        <v>11.074349163420759</v>
      </c>
      <c r="I21" s="68">
        <v>0.57405975461333525</v>
      </c>
    </row>
    <row r="22" spans="1:9" ht="12.75" outlineLevel="1" x14ac:dyDescent="0.25">
      <c r="A22" s="31" t="s">
        <v>9</v>
      </c>
      <c r="B22" s="5">
        <v>-0.13065718400655138</v>
      </c>
      <c r="C22" s="51">
        <v>8.8582242513799841E-3</v>
      </c>
      <c r="D22" s="69">
        <v>-14.749816701264574</v>
      </c>
      <c r="E22" s="5">
        <v>2.6181866744518701E-39</v>
      </c>
      <c r="F22" s="5">
        <v>-0.14807402248367627</v>
      </c>
      <c r="G22" s="5">
        <v>-0.11324034552942649</v>
      </c>
      <c r="H22" s="8">
        <v>1.3013727613035804</v>
      </c>
      <c r="I22" s="70">
        <v>-0.28925654939552709</v>
      </c>
    </row>
    <row r="23" spans="1:9" x14ac:dyDescent="0.2">
      <c r="A23" s="48"/>
    </row>
    <row r="24" spans="1:9" hidden="1" x14ac:dyDescent="0.2">
      <c r="A24" s="21" t="s">
        <v>472</v>
      </c>
    </row>
    <row r="25" spans="1:9" ht="12" hidden="1" outlineLevel="1" thickBot="1" x14ac:dyDescent="0.25">
      <c r="A25" s="30" t="s">
        <v>414</v>
      </c>
      <c r="B25" s="23" t="s">
        <v>418</v>
      </c>
      <c r="C25" s="23" t="s">
        <v>419</v>
      </c>
      <c r="D25" s="23" t="s">
        <v>420</v>
      </c>
      <c r="E25" s="23" t="s">
        <v>421</v>
      </c>
      <c r="F25" s="23" t="s">
        <v>408</v>
      </c>
    </row>
    <row r="26" spans="1:9" hidden="1" outlineLevel="1" x14ac:dyDescent="0.2">
      <c r="A26" s="17" t="s">
        <v>415</v>
      </c>
      <c r="B26" s="25">
        <v>8</v>
      </c>
      <c r="C26" s="24">
        <v>960.03469120102727</v>
      </c>
      <c r="D26" s="24">
        <v>120.00433640012841</v>
      </c>
      <c r="E26" s="24">
        <v>375.10376980275237</v>
      </c>
      <c r="F26" s="24">
        <v>5.3342006690209497E-176</v>
      </c>
    </row>
    <row r="27" spans="1:9" hidden="1" outlineLevel="1" x14ac:dyDescent="0.2">
      <c r="A27" s="17" t="s">
        <v>416</v>
      </c>
      <c r="B27" s="25">
        <v>383</v>
      </c>
      <c r="C27" s="24">
        <v>122.53052232830942</v>
      </c>
      <c r="D27" s="24">
        <v>0.31992303479976347</v>
      </c>
    </row>
    <row r="28" spans="1:9" hidden="1" outlineLevel="1" x14ac:dyDescent="0.2">
      <c r="A28" s="17" t="s">
        <v>417</v>
      </c>
      <c r="B28" s="25">
        <v>391</v>
      </c>
      <c r="C28" s="32">
        <v>1082.5652135293367</v>
      </c>
    </row>
    <row r="29" spans="1:9" collapsed="1" x14ac:dyDescent="0.2">
      <c r="A29" s="48"/>
    </row>
    <row r="30" spans="1:9" hidden="1" x14ac:dyDescent="0.2">
      <c r="A30" s="21" t="s">
        <v>473</v>
      </c>
    </row>
    <row r="31" spans="1:9" ht="12" outlineLevel="1" thickBot="1" x14ac:dyDescent="0.25">
      <c r="A31" s="22"/>
      <c r="B31" s="23" t="s">
        <v>430</v>
      </c>
      <c r="C31" s="23" t="s">
        <v>431</v>
      </c>
      <c r="D31" s="23" t="s">
        <v>432</v>
      </c>
      <c r="E31" s="23" t="s">
        <v>364</v>
      </c>
      <c r="F31" s="23" t="s">
        <v>365</v>
      </c>
      <c r="G31" s="26" t="s">
        <v>428</v>
      </c>
      <c r="H31" s="26" t="s">
        <v>434</v>
      </c>
      <c r="I31" s="34"/>
    </row>
    <row r="32" spans="1:9" outlineLevel="1" x14ac:dyDescent="0.2">
      <c r="A32" s="17" t="s">
        <v>429</v>
      </c>
      <c r="B32" s="5">
        <v>-4.175798029355436E-15</v>
      </c>
      <c r="C32" s="5">
        <v>0.55908663289549498</v>
      </c>
      <c r="D32" s="5">
        <v>0.41702928463494576</v>
      </c>
      <c r="E32" s="5">
        <v>-1.5841859126862303</v>
      </c>
      <c r="F32" s="5">
        <v>2.3715282015368331</v>
      </c>
      <c r="G32" s="29">
        <v>9.0108232121424617E-2</v>
      </c>
      <c r="H32" s="28" t="s">
        <v>474</v>
      </c>
      <c r="I32" s="28"/>
    </row>
    <row r="33" spans="1:3" outlineLevel="1" x14ac:dyDescent="0.2"/>
    <row r="34" spans="1:3" x14ac:dyDescent="0.2">
      <c r="A34" s="48"/>
    </row>
    <row r="35" spans="1:3" hidden="1" x14ac:dyDescent="0.2">
      <c r="A35" s="21" t="s">
        <v>435</v>
      </c>
    </row>
    <row r="36" spans="1:3" outlineLevel="1" x14ac:dyDescent="0.2"/>
    <row r="37" spans="1:3" outlineLevel="1" x14ac:dyDescent="0.2"/>
    <row r="38" spans="1:3" outlineLevel="1" x14ac:dyDescent="0.2">
      <c r="C38" s="35" t="b">
        <v>0</v>
      </c>
    </row>
    <row r="39" spans="1:3" outlineLevel="1" x14ac:dyDescent="0.2"/>
    <row r="40" spans="1:3" outlineLevel="1" x14ac:dyDescent="0.2"/>
    <row r="41" spans="1:3" outlineLevel="1" x14ac:dyDescent="0.2"/>
    <row r="42" spans="1:3" outlineLevel="1" x14ac:dyDescent="0.2"/>
    <row r="43" spans="1:3" outlineLevel="1" x14ac:dyDescent="0.2"/>
    <row r="44" spans="1:3" outlineLevel="1" x14ac:dyDescent="0.2"/>
    <row r="45" spans="1:3" outlineLevel="1" x14ac:dyDescent="0.2"/>
    <row r="46" spans="1:3" outlineLevel="1" x14ac:dyDescent="0.2"/>
    <row r="47" spans="1:3" outlineLevel="1" x14ac:dyDescent="0.2"/>
    <row r="48" spans="1:3" outlineLevel="1" x14ac:dyDescent="0.2"/>
    <row r="49" spans="1:1" outlineLevel="1" x14ac:dyDescent="0.2"/>
    <row r="50" spans="1:1" outlineLevel="1" x14ac:dyDescent="0.2"/>
    <row r="51" spans="1:1" outlineLevel="1" x14ac:dyDescent="0.2"/>
    <row r="52" spans="1:1" outlineLevel="1" x14ac:dyDescent="0.2"/>
    <row r="53" spans="1:1" outlineLevel="1" x14ac:dyDescent="0.2"/>
    <row r="54" spans="1:1" outlineLevel="1" x14ac:dyDescent="0.2"/>
    <row r="55" spans="1:1" outlineLevel="1" x14ac:dyDescent="0.2"/>
    <row r="56" spans="1:1" x14ac:dyDescent="0.2">
      <c r="A56" s="49"/>
    </row>
    <row r="57" spans="1:1" hidden="1" x14ac:dyDescent="0.2">
      <c r="A57" s="21" t="s">
        <v>437</v>
      </c>
    </row>
    <row r="58" spans="1:1" outlineLevel="1" x14ac:dyDescent="0.2"/>
    <row r="59" spans="1:1" outlineLevel="1" x14ac:dyDescent="0.2"/>
    <row r="60" spans="1:1" outlineLevel="1" x14ac:dyDescent="0.2"/>
    <row r="61" spans="1:1" outlineLevel="1" x14ac:dyDescent="0.2"/>
    <row r="62" spans="1:1" outlineLevel="1" x14ac:dyDescent="0.2"/>
    <row r="63" spans="1:1" outlineLevel="1" x14ac:dyDescent="0.2"/>
    <row r="64" spans="1:1" outlineLevel="1" x14ac:dyDescent="0.2"/>
    <row r="65" spans="1:1" outlineLevel="1" x14ac:dyDescent="0.2"/>
    <row r="66" spans="1:1" outlineLevel="1" x14ac:dyDescent="0.2"/>
    <row r="67" spans="1:1" outlineLevel="1" x14ac:dyDescent="0.2"/>
    <row r="68" spans="1:1" outlineLevel="1" x14ac:dyDescent="0.2"/>
    <row r="69" spans="1:1" outlineLevel="1" x14ac:dyDescent="0.2"/>
    <row r="70" spans="1:1" outlineLevel="1" x14ac:dyDescent="0.2"/>
    <row r="71" spans="1:1" outlineLevel="1" x14ac:dyDescent="0.2"/>
    <row r="72" spans="1:1" outlineLevel="1" x14ac:dyDescent="0.2"/>
    <row r="73" spans="1:1" outlineLevel="1" x14ac:dyDescent="0.2"/>
    <row r="74" spans="1:1" outlineLevel="1" x14ac:dyDescent="0.2"/>
    <row r="75" spans="1:1" outlineLevel="1" x14ac:dyDescent="0.2"/>
    <row r="76" spans="1:1" outlineLevel="1" x14ac:dyDescent="0.2"/>
    <row r="77" spans="1:1" outlineLevel="1" x14ac:dyDescent="0.2"/>
    <row r="78" spans="1:1" x14ac:dyDescent="0.2">
      <c r="A78" s="49"/>
    </row>
    <row r="79" spans="1:1" hidden="1" x14ac:dyDescent="0.2">
      <c r="A79" s="21" t="s">
        <v>438</v>
      </c>
    </row>
    <row r="80" spans="1:1" outlineLevel="1" x14ac:dyDescent="0.2"/>
    <row r="81" outlineLevel="1" x14ac:dyDescent="0.2"/>
    <row r="82" outlineLevel="1" x14ac:dyDescent="0.2"/>
    <row r="83" outlineLevel="1" x14ac:dyDescent="0.2"/>
    <row r="84" outlineLevel="1" x14ac:dyDescent="0.2"/>
    <row r="85" outlineLevel="1" x14ac:dyDescent="0.2"/>
    <row r="86" outlineLevel="1" x14ac:dyDescent="0.2"/>
    <row r="87" outlineLevel="1" x14ac:dyDescent="0.2"/>
    <row r="88" outlineLevel="1" x14ac:dyDescent="0.2"/>
    <row r="89" outlineLevel="1" x14ac:dyDescent="0.2"/>
    <row r="90" outlineLevel="1" x14ac:dyDescent="0.2"/>
    <row r="91" outlineLevel="1" x14ac:dyDescent="0.2"/>
    <row r="92" outlineLevel="1" x14ac:dyDescent="0.2"/>
    <row r="93" outlineLevel="1" x14ac:dyDescent="0.2"/>
    <row r="94" outlineLevel="1" x14ac:dyDescent="0.2"/>
    <row r="95" outlineLevel="1" x14ac:dyDescent="0.2"/>
    <row r="96" outlineLevel="1" x14ac:dyDescent="0.2"/>
    <row r="97" spans="1:1" outlineLevel="1" x14ac:dyDescent="0.2"/>
    <row r="98" spans="1:1" outlineLevel="1" x14ac:dyDescent="0.2"/>
    <row r="99" spans="1:1" outlineLevel="1" x14ac:dyDescent="0.2"/>
    <row r="100" spans="1:1" x14ac:dyDescent="0.2">
      <c r="A100" s="49"/>
    </row>
    <row r="101" spans="1:1" hidden="1" x14ac:dyDescent="0.2">
      <c r="A101" s="21" t="s">
        <v>439</v>
      </c>
    </row>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outlineLevel="1" x14ac:dyDescent="0.2"/>
    <row r="122" spans="1:1" x14ac:dyDescent="0.2">
      <c r="A122" s="49"/>
    </row>
    <row r="123" spans="1:1" hidden="1" x14ac:dyDescent="0.2">
      <c r="A123" s="21" t="s">
        <v>440</v>
      </c>
    </row>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x14ac:dyDescent="0.2">
      <c r="A144" s="49"/>
    </row>
    <row r="147" spans="1:1" x14ac:dyDescent="0.2">
      <c r="A147" s="19" t="s">
        <v>377</v>
      </c>
    </row>
  </sheetData>
  <dataValidations count="1">
    <dataValidation type="decimal" allowBlank="1" showInputMessage="1" showErrorMessage="1" error="Please enter a confidence level between 0 and 1." sqref="I10" xr:uid="{00000000-0002-0000-0500-000000000000}">
      <formula1>0</formula1>
      <formula2>1</formula2>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146"/>
  <sheetViews>
    <sheetView showGridLines="0" showRowColHeaders="0" zoomScale="125" zoomScaleNormal="125" workbookViewId="0">
      <selection activeCell="B1" sqref="B1"/>
    </sheetView>
  </sheetViews>
  <sheetFormatPr defaultRowHeight="11.25" outlineLevelRow="1" x14ac:dyDescent="0.2"/>
  <cols>
    <col min="1" max="1" width="15.7109375" style="17" customWidth="1"/>
    <col min="2" max="10" width="10.7109375" style="17" customWidth="1"/>
    <col min="11" max="77" width="9.140625" style="17"/>
    <col min="78" max="78" width="9.140625" style="17" customWidth="1"/>
    <col min="79" max="16384" width="9.140625" style="17"/>
  </cols>
  <sheetData>
    <row r="1" spans="1:78" x14ac:dyDescent="0.2">
      <c r="A1" s="18" t="s">
        <v>388</v>
      </c>
      <c r="B1" s="17" t="s">
        <v>495</v>
      </c>
      <c r="M1" s="19" t="s">
        <v>486</v>
      </c>
      <c r="N1" s="19" t="s">
        <v>487</v>
      </c>
      <c r="O1" s="19" t="s">
        <v>464</v>
      </c>
      <c r="Q1" s="19" t="s">
        <v>409</v>
      </c>
      <c r="R1" s="19" t="s">
        <v>385</v>
      </c>
      <c r="U1" s="19" t="s">
        <v>465</v>
      </c>
      <c r="Y1" s="17" t="s">
        <v>422</v>
      </c>
      <c r="Z1" s="50" t="s">
        <v>496</v>
      </c>
      <c r="BZ1" s="20" t="s">
        <v>496</v>
      </c>
    </row>
    <row r="2" spans="1:78" ht="11.25" customHeight="1" x14ac:dyDescent="0.2">
      <c r="A2" s="18" t="s">
        <v>392</v>
      </c>
      <c r="C2" s="17" t="s">
        <v>1</v>
      </c>
      <c r="Q2" s="19" t="s">
        <v>505</v>
      </c>
      <c r="R2" s="19" t="s">
        <v>514</v>
      </c>
      <c r="S2" s="19" t="s">
        <v>535</v>
      </c>
      <c r="T2" s="19" t="s">
        <v>536</v>
      </c>
    </row>
    <row r="3" spans="1:78" ht="11.25" hidden="1" customHeight="1" outlineLevel="1" x14ac:dyDescent="0.2">
      <c r="A3" s="18" t="s">
        <v>393</v>
      </c>
      <c r="AA3" s="36" t="s">
        <v>504</v>
      </c>
    </row>
    <row r="4" spans="1:78" hidden="1" outlineLevel="1" x14ac:dyDescent="0.2">
      <c r="A4" s="17" t="s">
        <v>497</v>
      </c>
    </row>
    <row r="5" spans="1:78" hidden="1" outlineLevel="1" x14ac:dyDescent="0.2">
      <c r="A5" s="18" t="s">
        <v>394</v>
      </c>
    </row>
    <row r="6" spans="1:78" hidden="1" outlineLevel="1" x14ac:dyDescent="0.2">
      <c r="A6" s="17" t="s">
        <v>498</v>
      </c>
    </row>
    <row r="7" spans="1:78" collapsed="1" x14ac:dyDescent="0.2">
      <c r="A7" s="48"/>
      <c r="J7" s="19" t="s">
        <v>462</v>
      </c>
      <c r="K7" s="19" t="s">
        <v>515</v>
      </c>
    </row>
    <row r="8" spans="1:78" hidden="1" x14ac:dyDescent="0.2">
      <c r="A8" s="21" t="s">
        <v>499</v>
      </c>
    </row>
    <row r="9" spans="1:78" ht="12" outlineLevel="1" thickBot="1" x14ac:dyDescent="0.25">
      <c r="A9" s="22"/>
      <c r="B9" s="26" t="s">
        <v>397</v>
      </c>
      <c r="C9" s="26" t="s">
        <v>398</v>
      </c>
      <c r="D9" s="26" t="s">
        <v>399</v>
      </c>
      <c r="E9" s="26" t="s">
        <v>400</v>
      </c>
      <c r="F9" s="26" t="s">
        <v>358</v>
      </c>
      <c r="G9" s="26" t="s">
        <v>401</v>
      </c>
      <c r="H9" s="26" t="s">
        <v>518</v>
      </c>
      <c r="I9" s="26" t="s">
        <v>402</v>
      </c>
    </row>
    <row r="10" spans="1:78" outlineLevel="1" x14ac:dyDescent="0.2">
      <c r="B10" s="8">
        <v>0.88501597938677345</v>
      </c>
      <c r="C10" s="8">
        <v>0.88291991651101154</v>
      </c>
      <c r="D10" s="8">
        <v>0.56935110365976449</v>
      </c>
      <c r="E10" s="8">
        <v>1.6639438049431037</v>
      </c>
      <c r="F10" s="27">
        <v>392</v>
      </c>
      <c r="G10" s="27">
        <v>0</v>
      </c>
      <c r="H10" s="28">
        <v>1.9661609607071882</v>
      </c>
      <c r="I10" s="29">
        <v>0.95</v>
      </c>
    </row>
    <row r="11" spans="1:78" x14ac:dyDescent="0.2">
      <c r="A11" s="48"/>
    </row>
    <row r="12" spans="1:78" hidden="1" x14ac:dyDescent="0.2">
      <c r="A12" s="21" t="s">
        <v>500</v>
      </c>
    </row>
    <row r="13" spans="1:78" ht="12" outlineLevel="1" thickBot="1" x14ac:dyDescent="0.25">
      <c r="A13" s="30" t="s">
        <v>404</v>
      </c>
      <c r="B13" s="23" t="s">
        <v>405</v>
      </c>
      <c r="C13" s="23" t="s">
        <v>406</v>
      </c>
      <c r="D13" s="23" t="s">
        <v>407</v>
      </c>
      <c r="E13" s="23" t="s">
        <v>408</v>
      </c>
      <c r="F13" s="23" t="s">
        <v>493</v>
      </c>
      <c r="G13" s="23" t="s">
        <v>494</v>
      </c>
      <c r="H13" s="26" t="s">
        <v>411</v>
      </c>
      <c r="I13" s="26" t="s">
        <v>410</v>
      </c>
    </row>
    <row r="14" spans="1:78" outlineLevel="1" x14ac:dyDescent="0.2">
      <c r="A14" s="31" t="s">
        <v>412</v>
      </c>
      <c r="B14" s="5">
        <v>9.4806378230251802</v>
      </c>
      <c r="C14" s="5">
        <v>0.80450365357366627</v>
      </c>
      <c r="D14" s="5">
        <v>11.784455895149099</v>
      </c>
      <c r="E14" s="5">
        <v>1.4248873388767956E-27</v>
      </c>
      <c r="F14" s="5">
        <v>7.8988541466223374</v>
      </c>
      <c r="G14" s="5">
        <v>11.062421499428023</v>
      </c>
      <c r="H14" s="8">
        <v>0</v>
      </c>
      <c r="I14" s="8">
        <v>0</v>
      </c>
    </row>
    <row r="15" spans="1:78" outlineLevel="1" x14ac:dyDescent="0.2">
      <c r="A15" s="31" t="s">
        <v>4</v>
      </c>
      <c r="B15" s="5">
        <v>6.2572791644236236E-2</v>
      </c>
      <c r="C15" s="5">
        <v>4.2198871562262152E-2</v>
      </c>
      <c r="D15" s="71">
        <v>1.4828072251153319</v>
      </c>
      <c r="E15" s="5">
        <v>0.1389458524930155</v>
      </c>
      <c r="F15" s="5">
        <v>-2.0396982207380357E-2</v>
      </c>
      <c r="G15" s="5">
        <v>0.14554256549585282</v>
      </c>
      <c r="H15" s="8">
        <v>6.2497952381491553</v>
      </c>
      <c r="I15" s="72">
        <v>6.414616852805384E-2</v>
      </c>
    </row>
    <row r="16" spans="1:78" outlineLevel="1" x14ac:dyDescent="0.2">
      <c r="A16" s="31" t="s">
        <v>6</v>
      </c>
      <c r="B16" s="5">
        <v>1.1048739125573255</v>
      </c>
      <c r="C16" s="5">
        <v>0.22561285036710743</v>
      </c>
      <c r="D16" s="73">
        <v>4.8972117978187972</v>
      </c>
      <c r="E16" s="5">
        <v>1.4348075713788175E-6</v>
      </c>
      <c r="F16" s="5">
        <v>0.66128273393164649</v>
      </c>
      <c r="G16" s="5">
        <v>1.5484650911830045</v>
      </c>
      <c r="H16" s="8">
        <v>9.096327456677999</v>
      </c>
      <c r="I16" s="74">
        <v>0.25558482412396366</v>
      </c>
    </row>
    <row r="17" spans="1:9" outlineLevel="1" x14ac:dyDescent="0.2">
      <c r="A17" s="31" t="s">
        <v>12</v>
      </c>
      <c r="B17" s="5">
        <v>-0.21402595548731215</v>
      </c>
      <c r="C17" s="5">
        <v>9.1642991279470967E-2</v>
      </c>
      <c r="D17" s="75">
        <v>-2.3354317935195588</v>
      </c>
      <c r="E17" s="5">
        <v>2.0035137596365001E-2</v>
      </c>
      <c r="F17" s="5">
        <v>-0.39421082726343726</v>
      </c>
      <c r="G17" s="5">
        <v>-3.3841083711187048E-2</v>
      </c>
      <c r="H17" s="8">
        <v>1.4561497330687183</v>
      </c>
      <c r="I17" s="64">
        <v>-4.8766696681020481E-2</v>
      </c>
    </row>
    <row r="18" spans="1:9" outlineLevel="1" x14ac:dyDescent="0.2">
      <c r="A18" s="31" t="s">
        <v>13</v>
      </c>
      <c r="B18" s="5">
        <v>-0.1303420061501617</v>
      </c>
      <c r="C18" s="5">
        <v>9.0502309236366915E-2</v>
      </c>
      <c r="D18" s="76">
        <v>-1.44020641296284</v>
      </c>
      <c r="E18" s="5">
        <v>0.15062379370401544</v>
      </c>
      <c r="F18" s="5">
        <v>-0.30828411342455586</v>
      </c>
      <c r="G18" s="5">
        <v>4.7600101124232491E-2</v>
      </c>
      <c r="H18" s="8">
        <v>1.5938386332604013</v>
      </c>
      <c r="I18" s="77">
        <v>-3.1462994054743447E-2</v>
      </c>
    </row>
    <row r="19" spans="1:9" outlineLevel="1" x14ac:dyDescent="0.2">
      <c r="A19" s="31" t="s">
        <v>8</v>
      </c>
      <c r="B19" s="5">
        <v>3.8530533937549641E-2</v>
      </c>
      <c r="C19" s="5">
        <v>1.6830146168914782E-2</v>
      </c>
      <c r="D19" s="78">
        <v>2.2893760726044907</v>
      </c>
      <c r="E19" s="5">
        <v>2.2599500744649732E-2</v>
      </c>
      <c r="F19" s="51">
        <v>5.4397575772337503E-3</v>
      </c>
      <c r="G19" s="5">
        <v>7.1621310297865531E-2</v>
      </c>
      <c r="H19" s="8">
        <v>2.6004758277012594</v>
      </c>
      <c r="I19" s="72">
        <v>6.3884674024254434E-2</v>
      </c>
    </row>
    <row r="20" spans="1:9" ht="12.75" outlineLevel="1" x14ac:dyDescent="0.25">
      <c r="A20" s="31" t="s">
        <v>7</v>
      </c>
      <c r="B20" s="5">
        <v>1.0126769414743899</v>
      </c>
      <c r="C20" s="5">
        <v>0.10315816147465226</v>
      </c>
      <c r="D20" s="67">
        <v>9.8167408860153262</v>
      </c>
      <c r="E20" s="5">
        <v>1.9197384016576558E-20</v>
      </c>
      <c r="F20" s="5">
        <v>0.8098513916046004</v>
      </c>
      <c r="G20" s="5">
        <v>1.2155024913441794</v>
      </c>
      <c r="H20" s="8">
        <v>9.2608476911776112</v>
      </c>
      <c r="I20" s="79">
        <v>0.51694677670573064</v>
      </c>
    </row>
    <row r="21" spans="1:9" ht="12.75" outlineLevel="1" x14ac:dyDescent="0.25">
      <c r="A21" s="31" t="s">
        <v>9</v>
      </c>
      <c r="B21" s="5">
        <v>-0.12826860334856152</v>
      </c>
      <c r="C21" s="51">
        <v>8.863278581153846E-3</v>
      </c>
      <c r="D21" s="69">
        <v>-14.47191377029505</v>
      </c>
      <c r="E21" s="5">
        <v>3.4465267940411215E-38</v>
      </c>
      <c r="F21" s="5">
        <v>-0.14569523567869841</v>
      </c>
      <c r="G21" s="5">
        <v>-0.11084197101842463</v>
      </c>
      <c r="H21" s="8">
        <v>1.2858264292635588</v>
      </c>
      <c r="I21" s="80">
        <v>-0.28396856921796254</v>
      </c>
    </row>
    <row r="22" spans="1:9" x14ac:dyDescent="0.2">
      <c r="A22" s="48"/>
    </row>
    <row r="23" spans="1:9" hidden="1" x14ac:dyDescent="0.2">
      <c r="A23" s="21" t="s">
        <v>501</v>
      </c>
    </row>
    <row r="24" spans="1:9" ht="12" hidden="1" outlineLevel="1" thickBot="1" x14ac:dyDescent="0.25">
      <c r="A24" s="30" t="s">
        <v>414</v>
      </c>
      <c r="B24" s="23" t="s">
        <v>418</v>
      </c>
      <c r="C24" s="23" t="s">
        <v>419</v>
      </c>
      <c r="D24" s="23" t="s">
        <v>420</v>
      </c>
      <c r="E24" s="23" t="s">
        <v>421</v>
      </c>
      <c r="F24" s="23" t="s">
        <v>408</v>
      </c>
    </row>
    <row r="25" spans="1:9" hidden="1" outlineLevel="1" x14ac:dyDescent="0.2">
      <c r="A25" s="17" t="s">
        <v>415</v>
      </c>
      <c r="B25" s="25">
        <v>7</v>
      </c>
      <c r="C25" s="24">
        <v>958.0875127017174</v>
      </c>
      <c r="D25" s="24">
        <v>136.86964467167391</v>
      </c>
      <c r="E25" s="24">
        <v>422.22778220098002</v>
      </c>
      <c r="F25" s="24">
        <v>5.0936452619363898E-176</v>
      </c>
    </row>
    <row r="26" spans="1:9" hidden="1" outlineLevel="1" x14ac:dyDescent="0.2">
      <c r="A26" s="17" t="s">
        <v>416</v>
      </c>
      <c r="B26" s="25">
        <v>384</v>
      </c>
      <c r="C26" s="24">
        <v>124.47770082761929</v>
      </c>
      <c r="D26" s="24">
        <v>0.32416067923859188</v>
      </c>
    </row>
    <row r="27" spans="1:9" hidden="1" outlineLevel="1" x14ac:dyDescent="0.2">
      <c r="A27" s="17" t="s">
        <v>417</v>
      </c>
      <c r="B27" s="25">
        <v>391</v>
      </c>
      <c r="C27" s="32">
        <v>1082.5652135293367</v>
      </c>
    </row>
    <row r="28" spans="1:9" collapsed="1" x14ac:dyDescent="0.2">
      <c r="A28" s="48"/>
    </row>
    <row r="29" spans="1:9" hidden="1" x14ac:dyDescent="0.2">
      <c r="A29" s="21" t="s">
        <v>502</v>
      </c>
    </row>
    <row r="30" spans="1:9" ht="12" outlineLevel="1" thickBot="1" x14ac:dyDescent="0.25">
      <c r="A30" s="22"/>
      <c r="B30" s="23" t="s">
        <v>430</v>
      </c>
      <c r="C30" s="23" t="s">
        <v>431</v>
      </c>
      <c r="D30" s="23" t="s">
        <v>432</v>
      </c>
      <c r="E30" s="23" t="s">
        <v>364</v>
      </c>
      <c r="F30" s="23" t="s">
        <v>365</v>
      </c>
      <c r="G30" s="26" t="s">
        <v>428</v>
      </c>
      <c r="H30" s="26" t="s">
        <v>434</v>
      </c>
      <c r="I30" s="34"/>
    </row>
    <row r="31" spans="1:9" outlineLevel="1" x14ac:dyDescent="0.2">
      <c r="A31" s="17" t="s">
        <v>429</v>
      </c>
      <c r="B31" s="5">
        <v>-2.0301221021717147E-15</v>
      </c>
      <c r="C31" s="5">
        <v>0.56351145079092946</v>
      </c>
      <c r="D31" s="5">
        <v>0.41226718751677205</v>
      </c>
      <c r="E31" s="5">
        <v>-1.6070941386500888</v>
      </c>
      <c r="F31" s="5">
        <v>2.4714843731942278</v>
      </c>
      <c r="G31" s="29">
        <v>8.8552807757689506E-2</v>
      </c>
      <c r="H31" s="28" t="s">
        <v>503</v>
      </c>
      <c r="I31" s="28"/>
    </row>
    <row r="32" spans="1:9" outlineLevel="1" x14ac:dyDescent="0.2"/>
    <row r="33" spans="1:3" x14ac:dyDescent="0.2">
      <c r="A33" s="48"/>
    </row>
    <row r="34" spans="1:3" hidden="1" x14ac:dyDescent="0.2">
      <c r="A34" s="21" t="s">
        <v>435</v>
      </c>
    </row>
    <row r="35" spans="1:3" outlineLevel="1" x14ac:dyDescent="0.2"/>
    <row r="36" spans="1:3" outlineLevel="1" x14ac:dyDescent="0.2"/>
    <row r="37" spans="1:3" outlineLevel="1" x14ac:dyDescent="0.2">
      <c r="C37" s="35" t="b">
        <v>0</v>
      </c>
    </row>
    <row r="38" spans="1:3" outlineLevel="1" x14ac:dyDescent="0.2"/>
    <row r="39" spans="1:3" outlineLevel="1" x14ac:dyDescent="0.2"/>
    <row r="40" spans="1:3" outlineLevel="1" x14ac:dyDescent="0.2"/>
    <row r="41" spans="1:3" outlineLevel="1" x14ac:dyDescent="0.2"/>
    <row r="42" spans="1:3" outlineLevel="1" x14ac:dyDescent="0.2"/>
    <row r="43" spans="1:3" outlineLevel="1" x14ac:dyDescent="0.2"/>
    <row r="44" spans="1:3" outlineLevel="1" x14ac:dyDescent="0.2"/>
    <row r="45" spans="1:3" outlineLevel="1" x14ac:dyDescent="0.2"/>
    <row r="46" spans="1:3" outlineLevel="1" x14ac:dyDescent="0.2"/>
    <row r="47" spans="1:3" outlineLevel="1" x14ac:dyDescent="0.2"/>
    <row r="48" spans="1:3" outlineLevel="1" x14ac:dyDescent="0.2"/>
    <row r="49" spans="1:1" outlineLevel="1" x14ac:dyDescent="0.2"/>
    <row r="50" spans="1:1" outlineLevel="1" x14ac:dyDescent="0.2"/>
    <row r="51" spans="1:1" outlineLevel="1" x14ac:dyDescent="0.2"/>
    <row r="52" spans="1:1" outlineLevel="1" x14ac:dyDescent="0.2"/>
    <row r="53" spans="1:1" outlineLevel="1" x14ac:dyDescent="0.2"/>
    <row r="54" spans="1:1" outlineLevel="1" x14ac:dyDescent="0.2"/>
    <row r="55" spans="1:1" x14ac:dyDescent="0.2">
      <c r="A55" s="49"/>
    </row>
    <row r="56" spans="1:1" hidden="1" x14ac:dyDescent="0.2">
      <c r="A56" s="21" t="s">
        <v>437</v>
      </c>
    </row>
    <row r="57" spans="1:1" outlineLevel="1" x14ac:dyDescent="0.2"/>
    <row r="58" spans="1:1" outlineLevel="1" x14ac:dyDescent="0.2"/>
    <row r="59" spans="1:1" outlineLevel="1" x14ac:dyDescent="0.2"/>
    <row r="60" spans="1:1" outlineLevel="1" x14ac:dyDescent="0.2"/>
    <row r="61" spans="1:1" outlineLevel="1" x14ac:dyDescent="0.2"/>
    <row r="62" spans="1:1" outlineLevel="1" x14ac:dyDescent="0.2"/>
    <row r="63" spans="1:1" outlineLevel="1" x14ac:dyDescent="0.2"/>
    <row r="64" spans="1:1" outlineLevel="1" x14ac:dyDescent="0.2"/>
    <row r="65" spans="1:1" outlineLevel="1" x14ac:dyDescent="0.2"/>
    <row r="66" spans="1:1" outlineLevel="1" x14ac:dyDescent="0.2"/>
    <row r="67" spans="1:1" outlineLevel="1" x14ac:dyDescent="0.2"/>
    <row r="68" spans="1:1" outlineLevel="1" x14ac:dyDescent="0.2"/>
    <row r="69" spans="1:1" outlineLevel="1" x14ac:dyDescent="0.2"/>
    <row r="70" spans="1:1" outlineLevel="1" x14ac:dyDescent="0.2"/>
    <row r="71" spans="1:1" outlineLevel="1" x14ac:dyDescent="0.2"/>
    <row r="72" spans="1:1" outlineLevel="1" x14ac:dyDescent="0.2"/>
    <row r="73" spans="1:1" outlineLevel="1" x14ac:dyDescent="0.2"/>
    <row r="74" spans="1:1" outlineLevel="1" x14ac:dyDescent="0.2"/>
    <row r="75" spans="1:1" outlineLevel="1" x14ac:dyDescent="0.2"/>
    <row r="76" spans="1:1" outlineLevel="1" x14ac:dyDescent="0.2"/>
    <row r="77" spans="1:1" x14ac:dyDescent="0.2">
      <c r="A77" s="49"/>
    </row>
    <row r="78" spans="1:1" hidden="1" x14ac:dyDescent="0.2">
      <c r="A78" s="21" t="s">
        <v>438</v>
      </c>
    </row>
    <row r="79" spans="1:1" outlineLevel="1" x14ac:dyDescent="0.2"/>
    <row r="80" spans="1:1" outlineLevel="1" x14ac:dyDescent="0.2"/>
    <row r="81" outlineLevel="1" x14ac:dyDescent="0.2"/>
    <row r="82" outlineLevel="1" x14ac:dyDescent="0.2"/>
    <row r="83" outlineLevel="1" x14ac:dyDescent="0.2"/>
    <row r="84" outlineLevel="1" x14ac:dyDescent="0.2"/>
    <row r="85" outlineLevel="1" x14ac:dyDescent="0.2"/>
    <row r="86" outlineLevel="1" x14ac:dyDescent="0.2"/>
    <row r="87" outlineLevel="1" x14ac:dyDescent="0.2"/>
    <row r="88" outlineLevel="1" x14ac:dyDescent="0.2"/>
    <row r="89" outlineLevel="1" x14ac:dyDescent="0.2"/>
    <row r="90" outlineLevel="1" x14ac:dyDescent="0.2"/>
    <row r="91" outlineLevel="1" x14ac:dyDescent="0.2"/>
    <row r="92" outlineLevel="1" x14ac:dyDescent="0.2"/>
    <row r="93" outlineLevel="1" x14ac:dyDescent="0.2"/>
    <row r="94" outlineLevel="1" x14ac:dyDescent="0.2"/>
    <row r="95" outlineLevel="1" x14ac:dyDescent="0.2"/>
    <row r="96" outlineLevel="1" x14ac:dyDescent="0.2"/>
    <row r="97" spans="1:1" outlineLevel="1" x14ac:dyDescent="0.2"/>
    <row r="98" spans="1:1" outlineLevel="1" x14ac:dyDescent="0.2"/>
    <row r="99" spans="1:1" x14ac:dyDescent="0.2">
      <c r="A99" s="49"/>
    </row>
    <row r="100" spans="1:1" hidden="1" x14ac:dyDescent="0.2">
      <c r="A100" s="21" t="s">
        <v>439</v>
      </c>
    </row>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x14ac:dyDescent="0.2">
      <c r="A121" s="49"/>
    </row>
    <row r="122" spans="1:1" hidden="1" x14ac:dyDescent="0.2">
      <c r="A122" s="21" t="s">
        <v>440</v>
      </c>
    </row>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x14ac:dyDescent="0.2">
      <c r="A143" s="49"/>
    </row>
    <row r="146" spans="1:1" x14ac:dyDescent="0.2">
      <c r="A146" s="19" t="s">
        <v>377</v>
      </c>
    </row>
  </sheetData>
  <dataValidations count="1">
    <dataValidation type="decimal" allowBlank="1" showInputMessage="1" showErrorMessage="1" error="Please enter a confidence level between 0 and 1." sqref="I10" xr:uid="{00000000-0002-0000-0600-000000000000}">
      <formula1>0</formula1>
      <formula2>1</formula2>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Z142"/>
  <sheetViews>
    <sheetView showGridLines="0" showRowColHeaders="0" zoomScale="125" zoomScaleNormal="125" workbookViewId="0">
      <selection activeCell="B1" sqref="B1"/>
    </sheetView>
  </sheetViews>
  <sheetFormatPr defaultRowHeight="11.25" outlineLevelRow="1" x14ac:dyDescent="0.2"/>
  <cols>
    <col min="1" max="1" width="15.7109375" style="17" customWidth="1"/>
    <col min="2" max="10" width="10.7109375" style="17" customWidth="1"/>
    <col min="11" max="77" width="9.140625" style="17"/>
    <col min="78" max="78" width="9.140625" style="17" customWidth="1"/>
    <col min="79" max="16384" width="9.140625" style="17"/>
  </cols>
  <sheetData>
    <row r="1" spans="1:78" x14ac:dyDescent="0.2">
      <c r="A1" s="18" t="s">
        <v>388</v>
      </c>
      <c r="B1" s="17" t="s">
        <v>519</v>
      </c>
      <c r="M1" s="19" t="s">
        <v>486</v>
      </c>
      <c r="N1" s="19" t="s">
        <v>487</v>
      </c>
      <c r="O1" s="19" t="s">
        <v>464</v>
      </c>
      <c r="Q1" s="19" t="s">
        <v>409</v>
      </c>
      <c r="R1" s="19" t="s">
        <v>385</v>
      </c>
      <c r="U1" s="19" t="s">
        <v>465</v>
      </c>
      <c r="Y1" s="17" t="s">
        <v>422</v>
      </c>
      <c r="Z1" s="50" t="s">
        <v>520</v>
      </c>
      <c r="BZ1" s="20" t="s">
        <v>520</v>
      </c>
    </row>
    <row r="2" spans="1:78" ht="11.25" customHeight="1" x14ac:dyDescent="0.2">
      <c r="A2" s="18" t="s">
        <v>392</v>
      </c>
      <c r="C2" s="17" t="s">
        <v>1</v>
      </c>
      <c r="Q2" s="19" t="s">
        <v>529</v>
      </c>
      <c r="R2" s="19" t="s">
        <v>533</v>
      </c>
      <c r="S2" s="19" t="s">
        <v>563</v>
      </c>
      <c r="T2" s="19" t="s">
        <v>564</v>
      </c>
    </row>
    <row r="3" spans="1:78" ht="11.25" hidden="1" customHeight="1" outlineLevel="1" x14ac:dyDescent="0.2">
      <c r="A3" s="18" t="s">
        <v>393</v>
      </c>
      <c r="AA3" s="36" t="s">
        <v>528</v>
      </c>
    </row>
    <row r="4" spans="1:78" hidden="1" outlineLevel="1" x14ac:dyDescent="0.2">
      <c r="A4" s="17" t="s">
        <v>521</v>
      </c>
    </row>
    <row r="5" spans="1:78" hidden="1" outlineLevel="1" x14ac:dyDescent="0.2">
      <c r="A5" s="18" t="s">
        <v>394</v>
      </c>
    </row>
    <row r="6" spans="1:78" hidden="1" outlineLevel="1" x14ac:dyDescent="0.2">
      <c r="A6" s="17" t="s">
        <v>522</v>
      </c>
    </row>
    <row r="7" spans="1:78" collapsed="1" x14ac:dyDescent="0.2">
      <c r="A7" s="48"/>
      <c r="J7" s="19" t="s">
        <v>462</v>
      </c>
      <c r="K7" s="19" t="s">
        <v>534</v>
      </c>
    </row>
    <row r="8" spans="1:78" hidden="1" x14ac:dyDescent="0.2">
      <c r="A8" s="21" t="s">
        <v>523</v>
      </c>
    </row>
    <row r="9" spans="1:78" ht="12" outlineLevel="1" thickBot="1" x14ac:dyDescent="0.25">
      <c r="A9" s="22"/>
      <c r="B9" s="26" t="s">
        <v>397</v>
      </c>
      <c r="C9" s="26" t="s">
        <v>398</v>
      </c>
      <c r="D9" s="26" t="s">
        <v>399</v>
      </c>
      <c r="E9" s="26" t="s">
        <v>400</v>
      </c>
      <c r="F9" s="26" t="s">
        <v>358</v>
      </c>
      <c r="G9" s="26" t="s">
        <v>401</v>
      </c>
      <c r="H9" s="26" t="s">
        <v>537</v>
      </c>
      <c r="I9" s="26" t="s">
        <v>402</v>
      </c>
    </row>
    <row r="10" spans="1:78" outlineLevel="1" x14ac:dyDescent="0.2">
      <c r="B10" s="8">
        <v>0.88092195326892597</v>
      </c>
      <c r="C10" s="8">
        <v>0.88000124672203617</v>
      </c>
      <c r="D10" s="8">
        <v>0.5764040479650705</v>
      </c>
      <c r="E10" s="8">
        <v>1.6639438049431037</v>
      </c>
      <c r="F10" s="27">
        <v>392</v>
      </c>
      <c r="G10" s="27">
        <v>0</v>
      </c>
      <c r="H10" s="28">
        <v>1.9660968781378305</v>
      </c>
      <c r="I10" s="29">
        <v>0.95</v>
      </c>
    </row>
    <row r="11" spans="1:78" x14ac:dyDescent="0.2">
      <c r="A11" s="48"/>
    </row>
    <row r="12" spans="1:78" hidden="1" x14ac:dyDescent="0.2">
      <c r="A12" s="21" t="s">
        <v>524</v>
      </c>
    </row>
    <row r="13" spans="1:78" ht="12" outlineLevel="1" thickBot="1" x14ac:dyDescent="0.25">
      <c r="A13" s="30" t="s">
        <v>404</v>
      </c>
      <c r="B13" s="23" t="s">
        <v>405</v>
      </c>
      <c r="C13" s="23" t="s">
        <v>406</v>
      </c>
      <c r="D13" s="23" t="s">
        <v>407</v>
      </c>
      <c r="E13" s="23" t="s">
        <v>408</v>
      </c>
      <c r="F13" s="23" t="s">
        <v>493</v>
      </c>
      <c r="G13" s="23" t="s">
        <v>494</v>
      </c>
      <c r="H13" s="26" t="s">
        <v>411</v>
      </c>
      <c r="I13" s="26" t="s">
        <v>410</v>
      </c>
    </row>
    <row r="14" spans="1:78" outlineLevel="1" x14ac:dyDescent="0.2">
      <c r="A14" s="31" t="s">
        <v>412</v>
      </c>
      <c r="B14" s="5">
        <v>9.9721298439204631</v>
      </c>
      <c r="C14" s="5">
        <v>0.70266848225046019</v>
      </c>
      <c r="D14" s="5">
        <v>14.19179897180301</v>
      </c>
      <c r="E14" s="5">
        <v>4.0837686266668012E-37</v>
      </c>
      <c r="F14" s="5">
        <v>8.5906155346019855</v>
      </c>
      <c r="G14" s="5">
        <v>11.353644153238941</v>
      </c>
      <c r="H14" s="8">
        <v>0</v>
      </c>
      <c r="I14" s="8">
        <v>0</v>
      </c>
    </row>
    <row r="15" spans="1:78" outlineLevel="1" x14ac:dyDescent="0.2">
      <c r="A15" s="31" t="s">
        <v>6</v>
      </c>
      <c r="B15" s="5">
        <v>0.80985148411339625</v>
      </c>
      <c r="C15" s="5">
        <v>0.15860610949472131</v>
      </c>
      <c r="D15" s="81">
        <v>5.1060547837241383</v>
      </c>
      <c r="E15" s="5">
        <v>5.1658434027966138E-7</v>
      </c>
      <c r="F15" s="5">
        <v>0.49801650738223774</v>
      </c>
      <c r="G15" s="5">
        <v>1.1216864608445547</v>
      </c>
      <c r="H15" s="8">
        <v>4.3861606596972935</v>
      </c>
      <c r="I15" s="82">
        <v>0.18733879656418628</v>
      </c>
    </row>
    <row r="16" spans="1:78" ht="12.75" outlineLevel="1" x14ac:dyDescent="0.25">
      <c r="A16" s="31" t="s">
        <v>7</v>
      </c>
      <c r="B16" s="5">
        <v>1.2446224189802071</v>
      </c>
      <c r="C16" s="5">
        <v>6.8712431405490687E-2</v>
      </c>
      <c r="D16" s="67">
        <v>18.113496983323916</v>
      </c>
      <c r="E16" s="5">
        <v>1.3932461695696547E-53</v>
      </c>
      <c r="F16" s="5">
        <v>1.1095271221046121</v>
      </c>
      <c r="G16" s="5">
        <v>1.3797177158558021</v>
      </c>
      <c r="H16" s="8">
        <v>4.0088561914132121</v>
      </c>
      <c r="I16" s="83">
        <v>0.63534926229361444</v>
      </c>
    </row>
    <row r="17" spans="1:9" ht="12.75" outlineLevel="1" x14ac:dyDescent="0.25">
      <c r="A17" s="31" t="s">
        <v>9</v>
      </c>
      <c r="B17" s="5">
        <v>-0.12821735067794518</v>
      </c>
      <c r="C17" s="51">
        <v>8.757820566481004E-3</v>
      </c>
      <c r="D17" s="69">
        <v>-14.640326289473688</v>
      </c>
      <c r="E17" s="5">
        <v>5.9402334462567271E-39</v>
      </c>
      <c r="F17" s="5">
        <v>-0.14543607435299477</v>
      </c>
      <c r="G17" s="5">
        <v>-0.11099862700289559</v>
      </c>
      <c r="H17" s="8">
        <v>1.2248754322027171</v>
      </c>
      <c r="I17" s="80">
        <v>-0.28385510304491962</v>
      </c>
    </row>
    <row r="18" spans="1:9" x14ac:dyDescent="0.2">
      <c r="A18" s="48"/>
    </row>
    <row r="19" spans="1:9" hidden="1" x14ac:dyDescent="0.2">
      <c r="A19" s="21" t="s">
        <v>525</v>
      </c>
    </row>
    <row r="20" spans="1:9" ht="12" hidden="1" outlineLevel="1" thickBot="1" x14ac:dyDescent="0.25">
      <c r="A20" s="30" t="s">
        <v>414</v>
      </c>
      <c r="B20" s="23" t="s">
        <v>418</v>
      </c>
      <c r="C20" s="23" t="s">
        <v>419</v>
      </c>
      <c r="D20" s="23" t="s">
        <v>420</v>
      </c>
      <c r="E20" s="23" t="s">
        <v>421</v>
      </c>
      <c r="F20" s="23" t="s">
        <v>408</v>
      </c>
    </row>
    <row r="21" spans="1:9" hidden="1" outlineLevel="1" x14ac:dyDescent="0.2">
      <c r="A21" s="17" t="s">
        <v>415</v>
      </c>
      <c r="B21" s="25">
        <v>3</v>
      </c>
      <c r="C21" s="24">
        <v>953.65546244325515</v>
      </c>
      <c r="D21" s="24">
        <v>317.88515414775173</v>
      </c>
      <c r="E21" s="24">
        <v>956.78906188381234</v>
      </c>
      <c r="F21" s="24">
        <v>7.606123290485239E-179</v>
      </c>
    </row>
    <row r="22" spans="1:9" hidden="1" outlineLevel="1" x14ac:dyDescent="0.2">
      <c r="A22" s="17" t="s">
        <v>416</v>
      </c>
      <c r="B22" s="25">
        <v>388</v>
      </c>
      <c r="C22" s="24">
        <v>128.90975108608149</v>
      </c>
      <c r="D22" s="24">
        <v>0.33224162651051931</v>
      </c>
    </row>
    <row r="23" spans="1:9" hidden="1" outlineLevel="1" x14ac:dyDescent="0.2">
      <c r="A23" s="17" t="s">
        <v>417</v>
      </c>
      <c r="B23" s="25">
        <v>391</v>
      </c>
      <c r="C23" s="32">
        <v>1082.5652135293367</v>
      </c>
    </row>
    <row r="24" spans="1:9" collapsed="1" x14ac:dyDescent="0.2">
      <c r="A24" s="48"/>
    </row>
    <row r="25" spans="1:9" hidden="1" x14ac:dyDescent="0.2">
      <c r="A25" s="21" t="s">
        <v>526</v>
      </c>
    </row>
    <row r="26" spans="1:9" ht="12" outlineLevel="1" thickBot="1" x14ac:dyDescent="0.25">
      <c r="A26" s="22"/>
      <c r="B26" s="23" t="s">
        <v>430</v>
      </c>
      <c r="C26" s="23" t="s">
        <v>431</v>
      </c>
      <c r="D26" s="23" t="s">
        <v>432</v>
      </c>
      <c r="E26" s="23" t="s">
        <v>364</v>
      </c>
      <c r="F26" s="23" t="s">
        <v>365</v>
      </c>
      <c r="G26" s="26" t="s">
        <v>428</v>
      </c>
      <c r="H26" s="26" t="s">
        <v>434</v>
      </c>
      <c r="I26" s="34"/>
    </row>
    <row r="27" spans="1:9" outlineLevel="1" x14ac:dyDescent="0.2">
      <c r="A27" s="17" t="s">
        <v>429</v>
      </c>
      <c r="B27" s="5">
        <v>-4.1157553555746872E-15</v>
      </c>
      <c r="C27" s="5">
        <v>0.57345567032844003</v>
      </c>
      <c r="D27" s="5">
        <v>0.41925842314988471</v>
      </c>
      <c r="E27" s="5">
        <v>-1.549416366288602</v>
      </c>
      <c r="F27" s="5">
        <v>2.6616291636936147</v>
      </c>
      <c r="G27" s="29">
        <v>8.9863296979276724E-2</v>
      </c>
      <c r="H27" s="28" t="s">
        <v>527</v>
      </c>
      <c r="I27" s="28"/>
    </row>
    <row r="28" spans="1:9" outlineLevel="1" x14ac:dyDescent="0.2"/>
    <row r="29" spans="1:9" x14ac:dyDescent="0.2">
      <c r="A29" s="48"/>
    </row>
    <row r="30" spans="1:9" hidden="1" x14ac:dyDescent="0.2">
      <c r="A30" s="21" t="s">
        <v>435</v>
      </c>
    </row>
    <row r="31" spans="1:9" outlineLevel="1" x14ac:dyDescent="0.2"/>
    <row r="32" spans="1:9" outlineLevel="1" x14ac:dyDescent="0.2"/>
    <row r="33" spans="3:3" outlineLevel="1" x14ac:dyDescent="0.2">
      <c r="C33" s="35" t="b">
        <v>0</v>
      </c>
    </row>
    <row r="34" spans="3:3" outlineLevel="1" x14ac:dyDescent="0.2"/>
    <row r="35" spans="3:3" outlineLevel="1" x14ac:dyDescent="0.2"/>
    <row r="36" spans="3:3" outlineLevel="1" x14ac:dyDescent="0.2"/>
    <row r="37" spans="3:3" outlineLevel="1" x14ac:dyDescent="0.2"/>
    <row r="38" spans="3:3" outlineLevel="1" x14ac:dyDescent="0.2"/>
    <row r="39" spans="3:3" outlineLevel="1" x14ac:dyDescent="0.2"/>
    <row r="40" spans="3:3" outlineLevel="1" x14ac:dyDescent="0.2"/>
    <row r="41" spans="3:3" outlineLevel="1" x14ac:dyDescent="0.2"/>
    <row r="42" spans="3:3" outlineLevel="1" x14ac:dyDescent="0.2"/>
    <row r="43" spans="3:3" outlineLevel="1" x14ac:dyDescent="0.2"/>
    <row r="44" spans="3:3" outlineLevel="1" x14ac:dyDescent="0.2"/>
    <row r="45" spans="3:3" outlineLevel="1" x14ac:dyDescent="0.2"/>
    <row r="46" spans="3:3" outlineLevel="1" x14ac:dyDescent="0.2"/>
    <row r="47" spans="3:3" outlineLevel="1" x14ac:dyDescent="0.2"/>
    <row r="48" spans="3:3" outlineLevel="1" x14ac:dyDescent="0.2"/>
    <row r="49" spans="1:1" outlineLevel="1" x14ac:dyDescent="0.2"/>
    <row r="50" spans="1:1" outlineLevel="1" x14ac:dyDescent="0.2"/>
    <row r="51" spans="1:1" x14ac:dyDescent="0.2">
      <c r="A51" s="49"/>
    </row>
    <row r="52" spans="1:1" hidden="1" x14ac:dyDescent="0.2">
      <c r="A52" s="21" t="s">
        <v>437</v>
      </c>
    </row>
    <row r="53" spans="1:1" outlineLevel="1" x14ac:dyDescent="0.2"/>
    <row r="54" spans="1:1" outlineLevel="1" x14ac:dyDescent="0.2"/>
    <row r="55" spans="1:1" outlineLevel="1" x14ac:dyDescent="0.2"/>
    <row r="56" spans="1:1" outlineLevel="1" x14ac:dyDescent="0.2"/>
    <row r="57" spans="1:1" outlineLevel="1" x14ac:dyDescent="0.2"/>
    <row r="58" spans="1:1" outlineLevel="1" x14ac:dyDescent="0.2"/>
    <row r="59" spans="1:1" outlineLevel="1" x14ac:dyDescent="0.2"/>
    <row r="60" spans="1:1" outlineLevel="1" x14ac:dyDescent="0.2"/>
    <row r="61" spans="1:1" outlineLevel="1" x14ac:dyDescent="0.2"/>
    <row r="62" spans="1:1" outlineLevel="1" x14ac:dyDescent="0.2"/>
    <row r="63" spans="1:1" outlineLevel="1" x14ac:dyDescent="0.2"/>
    <row r="64" spans="1:1" outlineLevel="1" x14ac:dyDescent="0.2"/>
    <row r="65" spans="1:1" outlineLevel="1" x14ac:dyDescent="0.2"/>
    <row r="66" spans="1:1" outlineLevel="1" x14ac:dyDescent="0.2"/>
    <row r="67" spans="1:1" outlineLevel="1" x14ac:dyDescent="0.2"/>
    <row r="68" spans="1:1" outlineLevel="1" x14ac:dyDescent="0.2"/>
    <row r="69" spans="1:1" outlineLevel="1" x14ac:dyDescent="0.2"/>
    <row r="70" spans="1:1" outlineLevel="1" x14ac:dyDescent="0.2"/>
    <row r="71" spans="1:1" outlineLevel="1" x14ac:dyDescent="0.2"/>
    <row r="72" spans="1:1" outlineLevel="1" x14ac:dyDescent="0.2"/>
    <row r="73" spans="1:1" x14ac:dyDescent="0.2">
      <c r="A73" s="49"/>
    </row>
    <row r="74" spans="1:1" hidden="1" x14ac:dyDescent="0.2">
      <c r="A74" s="21" t="s">
        <v>438</v>
      </c>
    </row>
    <row r="75" spans="1:1" outlineLevel="1" x14ac:dyDescent="0.2"/>
    <row r="76" spans="1:1" outlineLevel="1" x14ac:dyDescent="0.2"/>
    <row r="77" spans="1:1" outlineLevel="1" x14ac:dyDescent="0.2"/>
    <row r="78" spans="1:1" outlineLevel="1" x14ac:dyDescent="0.2"/>
    <row r="79" spans="1:1" outlineLevel="1" x14ac:dyDescent="0.2"/>
    <row r="80" spans="1:1" outlineLevel="1" x14ac:dyDescent="0.2"/>
    <row r="81" spans="1:1" outlineLevel="1" x14ac:dyDescent="0.2"/>
    <row r="82" spans="1:1" outlineLevel="1" x14ac:dyDescent="0.2"/>
    <row r="83" spans="1:1" outlineLevel="1" x14ac:dyDescent="0.2"/>
    <row r="84" spans="1:1" outlineLevel="1" x14ac:dyDescent="0.2"/>
    <row r="85" spans="1:1" outlineLevel="1" x14ac:dyDescent="0.2"/>
    <row r="86" spans="1:1" outlineLevel="1" x14ac:dyDescent="0.2"/>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x14ac:dyDescent="0.2">
      <c r="A95" s="49"/>
    </row>
    <row r="96" spans="1:1" hidden="1" x14ac:dyDescent="0.2">
      <c r="A96" s="21" t="s">
        <v>439</v>
      </c>
    </row>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x14ac:dyDescent="0.2">
      <c r="A117" s="49"/>
    </row>
    <row r="118" spans="1:1" hidden="1" x14ac:dyDescent="0.2">
      <c r="A118" s="21" t="s">
        <v>440</v>
      </c>
    </row>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x14ac:dyDescent="0.2">
      <c r="A139" s="49"/>
    </row>
    <row r="142" spans="1:1" x14ac:dyDescent="0.2">
      <c r="A142" s="19" t="s">
        <v>377</v>
      </c>
    </row>
  </sheetData>
  <dataValidations count="1">
    <dataValidation type="decimal" allowBlank="1" showInputMessage="1" showErrorMessage="1" error="Please enter a confidence level between 0 and 1." sqref="I10" xr:uid="{00000000-0002-0000-0700-000000000000}">
      <formula1>0</formula1>
      <formula2>1</formula2>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G197"/>
  <sheetViews>
    <sheetView showGridLines="0" showRowColHeaders="0" zoomScale="125" zoomScaleNormal="125" workbookViewId="0">
      <selection activeCell="B1" sqref="B1"/>
    </sheetView>
  </sheetViews>
  <sheetFormatPr defaultRowHeight="11.25" outlineLevelRow="1" x14ac:dyDescent="0.2"/>
  <cols>
    <col min="1" max="1" width="15.7109375" style="17" customWidth="1"/>
    <col min="2" max="10" width="10.7109375" style="17" customWidth="1"/>
    <col min="11" max="77" width="9.140625" style="17"/>
    <col min="78" max="78" width="75.5703125" style="17" bestFit="1" customWidth="1"/>
    <col min="79" max="16384" width="9.140625" style="17"/>
  </cols>
  <sheetData>
    <row r="1" spans="1:78" x14ac:dyDescent="0.2">
      <c r="A1" s="18" t="s">
        <v>388</v>
      </c>
      <c r="B1" s="17" t="s">
        <v>539</v>
      </c>
      <c r="M1" s="19" t="s">
        <v>486</v>
      </c>
      <c r="N1" s="19" t="s">
        <v>487</v>
      </c>
      <c r="O1" s="19" t="s">
        <v>464</v>
      </c>
      <c r="Q1" s="19" t="s">
        <v>409</v>
      </c>
      <c r="R1" s="19" t="s">
        <v>390</v>
      </c>
      <c r="U1" s="19" t="s">
        <v>465</v>
      </c>
      <c r="Y1" s="17" t="s">
        <v>422</v>
      </c>
      <c r="Z1" s="50" t="s">
        <v>540</v>
      </c>
      <c r="BZ1" s="20" t="s">
        <v>540</v>
      </c>
    </row>
    <row r="2" spans="1:78" ht="11.25" customHeight="1" x14ac:dyDescent="0.2">
      <c r="A2" s="18" t="s">
        <v>392</v>
      </c>
      <c r="C2" s="17" t="s">
        <v>2</v>
      </c>
      <c r="Q2" s="19" t="s">
        <v>557</v>
      </c>
      <c r="R2" s="19" t="s">
        <v>461</v>
      </c>
      <c r="S2" s="19" t="s">
        <v>460</v>
      </c>
      <c r="AA2" s="50" t="e">
        <f>"Forecasts and " &amp; TEXT($I$10, "0.0%") &amp; " confidence limits for means and forecasts
Model 5 for GallonsPer100MilesTo1981    (3 variables, n=362)"</f>
        <v>#VALUE!</v>
      </c>
    </row>
    <row r="3" spans="1:78" ht="11.25" customHeight="1" outlineLevel="1" x14ac:dyDescent="0.2">
      <c r="A3" s="18" t="s">
        <v>393</v>
      </c>
      <c r="AA3" s="50" t="e">
        <f>IF($A$32 &lt;&gt; "","Actual and Predicted -vs- Observation # with " &amp; TEXT($I$10, "0.0%") &amp; " confidence limits
Model 5 for GallonsPer100MilesTo1981    (3 variables, n=362)","Actual and Predicted -vs- Observation #
Model 5 for GallonsPer100MilesTo1981    (3 variables, n=362)")</f>
        <v>#VALUE!</v>
      </c>
    </row>
    <row r="4" spans="1:78" outlineLevel="1" x14ac:dyDescent="0.2">
      <c r="A4" s="17" t="s">
        <v>521</v>
      </c>
    </row>
    <row r="5" spans="1:78" outlineLevel="1" x14ac:dyDescent="0.2">
      <c r="A5" s="18" t="s">
        <v>394</v>
      </c>
    </row>
    <row r="6" spans="1:78" outlineLevel="1" x14ac:dyDescent="0.2">
      <c r="A6" s="17" t="s">
        <v>541</v>
      </c>
    </row>
    <row r="7" spans="1:78" x14ac:dyDescent="0.2">
      <c r="A7" s="48"/>
      <c r="J7" s="19" t="s">
        <v>462</v>
      </c>
      <c r="K7" s="19" t="s">
        <v>562</v>
      </c>
    </row>
    <row r="8" spans="1:78" hidden="1" x14ac:dyDescent="0.2">
      <c r="A8" s="21" t="s">
        <v>542</v>
      </c>
    </row>
    <row r="9" spans="1:78" ht="12" outlineLevel="1" thickBot="1" x14ac:dyDescent="0.25">
      <c r="A9" s="22"/>
      <c r="B9" s="26" t="s">
        <v>397</v>
      </c>
      <c r="C9" s="26" t="s">
        <v>398</v>
      </c>
      <c r="D9" s="26" t="s">
        <v>399</v>
      </c>
      <c r="E9" s="26" t="s">
        <v>400</v>
      </c>
      <c r="F9" s="26" t="s">
        <v>358</v>
      </c>
      <c r="G9" s="26" t="s">
        <v>401</v>
      </c>
      <c r="H9" s="26" t="e">
        <f>"t("&amp;TEXT((1-I10)/2,"0.00%") &amp; ",358)"</f>
        <v>#VALUE!</v>
      </c>
      <c r="I9" s="26" t="s">
        <v>402</v>
      </c>
    </row>
    <row r="10" spans="1:78" outlineLevel="1" x14ac:dyDescent="0.2">
      <c r="B10" s="8">
        <f xml:space="preserve"> 1 - C22 / C23</f>
        <v>0.87467826765911549</v>
      </c>
      <c r="C10" s="8">
        <f>1-D10^2/E10^2</f>
        <v>0.87362808554452709</v>
      </c>
      <c r="D10" s="8">
        <f xml:space="preserve"> SQRT(D22)</f>
        <v>0.5897718807252198</v>
      </c>
      <c r="E10" s="8">
        <f xml:space="preserve"> SQRT(C23 / B23)</f>
        <v>1.6590473451614653</v>
      </c>
      <c r="F10" s="27">
        <v>362</v>
      </c>
      <c r="G10" s="27">
        <v>30</v>
      </c>
      <c r="H10" s="28">
        <f>TINV(1 - $I$10, F10 - 3 - 1)</f>
        <v>1.9666125188455161</v>
      </c>
      <c r="I10" s="29">
        <v>0.95</v>
      </c>
    </row>
    <row r="11" spans="1:78" x14ac:dyDescent="0.2">
      <c r="A11" s="48"/>
    </row>
    <row r="12" spans="1:78" hidden="1" x14ac:dyDescent="0.2">
      <c r="A12" s="21" t="s">
        <v>543</v>
      </c>
    </row>
    <row r="13" spans="1:78" ht="12" outlineLevel="1" thickBot="1" x14ac:dyDescent="0.25">
      <c r="A13" s="30" t="s">
        <v>404</v>
      </c>
      <c r="B13" s="23" t="s">
        <v>405</v>
      </c>
      <c r="C13" s="23" t="s">
        <v>406</v>
      </c>
      <c r="D13" s="23" t="s">
        <v>407</v>
      </c>
      <c r="E13" s="23" t="s">
        <v>408</v>
      </c>
      <c r="F13" s="23" t="str">
        <f>IF($I$10&gt;99%,("Lower"&amp;TEXT($I$10,"0.0%")),("Lower"&amp;TEXT($I$10,"0%")))</f>
        <v>Lower95%</v>
      </c>
      <c r="G13" s="23" t="str">
        <f>IF($I$10&gt;99%,("Upper"&amp;TEXT($I$10,"0.0%")),("Upper"&amp;TEXT($I$10,"0%")))</f>
        <v>Upper95%</v>
      </c>
      <c r="H13" s="26" t="s">
        <v>411</v>
      </c>
      <c r="I13" s="26" t="s">
        <v>410</v>
      </c>
    </row>
    <row r="14" spans="1:78" outlineLevel="1" x14ac:dyDescent="0.2">
      <c r="A14" s="31" t="s">
        <v>412</v>
      </c>
      <c r="B14" s="5">
        <v>10.20813063095274</v>
      </c>
      <c r="C14" s="5">
        <v>0.79401789517466059</v>
      </c>
      <c r="D14" s="5">
        <f>B14 / C14</f>
        <v>12.856297941127952</v>
      </c>
      <c r="E14" s="5">
        <f>TDIST(ABS(D14),$F$10 - 4,2)</f>
        <v>2.3087209228617424E-31</v>
      </c>
      <c r="F14" s="5">
        <f>B14 - $H$10 * C14</f>
        <v>8.6466050981148861</v>
      </c>
      <c r="G14" s="5">
        <f>B14 + $H$10 * C14</f>
        <v>11.769656163790593</v>
      </c>
      <c r="H14" s="8">
        <v>0</v>
      </c>
      <c r="I14" s="8">
        <v>0</v>
      </c>
    </row>
    <row r="15" spans="1:78" outlineLevel="1" x14ac:dyDescent="0.2">
      <c r="A15" s="31" t="s">
        <v>6</v>
      </c>
      <c r="B15" s="5">
        <v>0.76313735652893533</v>
      </c>
      <c r="C15" s="5">
        <v>0.16505047191372696</v>
      </c>
      <c r="D15" s="106">
        <f t="shared" ref="D15:D17" si="0">B15 / C15</f>
        <v>4.6236605547412948</v>
      </c>
      <c r="E15" s="5">
        <f t="shared" ref="E15:E17" si="1">TDIST(ABS(D15),$F$10 - 4,2)</f>
        <v>5.2731717506965177E-6</v>
      </c>
      <c r="F15" s="5">
        <f t="shared" ref="F15:F17" si="2">B15 - $H$10 * C15</f>
        <v>0.43854703222203961</v>
      </c>
      <c r="G15" s="5">
        <f t="shared" ref="G15:G17" si="3">B15 + $H$10 * C15</f>
        <v>1.0877276808358309</v>
      </c>
      <c r="H15" s="8">
        <v>4.3621701800565127</v>
      </c>
      <c r="I15" s="107">
        <f>B15*0.392794133867061/$E$10</f>
        <v>0.18067951939624016</v>
      </c>
    </row>
    <row r="16" spans="1:78" ht="12.75" outlineLevel="1" x14ac:dyDescent="0.25">
      <c r="A16" s="31" t="s">
        <v>7</v>
      </c>
      <c r="B16" s="5">
        <v>1.2682502950340029</v>
      </c>
      <c r="C16" s="5">
        <v>7.1646955810119262E-2</v>
      </c>
      <c r="D16" s="67">
        <f t="shared" si="0"/>
        <v>17.701384248552788</v>
      </c>
      <c r="E16" s="5">
        <f t="shared" si="1"/>
        <v>8.1518576511343033E-51</v>
      </c>
      <c r="F16" s="5">
        <f t="shared" si="2"/>
        <v>1.1273484948006509</v>
      </c>
      <c r="G16" s="5">
        <f t="shared" si="3"/>
        <v>1.4091520952673549</v>
      </c>
      <c r="H16" s="8">
        <v>3.9712475036727222</v>
      </c>
      <c r="I16" s="83">
        <f>B16*0.863368493872261/$E$10</f>
        <v>0.65999764881332601</v>
      </c>
    </row>
    <row r="17" spans="1:85" ht="12.75" outlineLevel="1" x14ac:dyDescent="0.25">
      <c r="A17" s="31" t="s">
        <v>9</v>
      </c>
      <c r="B17" s="5">
        <v>-0.13169985843153928</v>
      </c>
      <c r="C17" s="5">
        <v>1.0089797363730514E-2</v>
      </c>
      <c r="D17" s="69">
        <f t="shared" si="0"/>
        <v>-13.052775361471255</v>
      </c>
      <c r="E17" s="5">
        <f t="shared" si="1"/>
        <v>4.0398904496435914E-32</v>
      </c>
      <c r="F17" s="5">
        <f t="shared" si="2"/>
        <v>-0.15154258023966619</v>
      </c>
      <c r="G17" s="5">
        <f t="shared" si="3"/>
        <v>-0.11185713662341237</v>
      </c>
      <c r="H17" s="8">
        <v>1.2083001060056779</v>
      </c>
      <c r="I17" s="108">
        <f>B17*3.38170269725808/$E$10</f>
        <v>-0.26844909989178062</v>
      </c>
    </row>
    <row r="18" spans="1:85" x14ac:dyDescent="0.2">
      <c r="A18" s="48"/>
    </row>
    <row r="19" spans="1:85" hidden="1" x14ac:dyDescent="0.2">
      <c r="A19" s="21" t="s">
        <v>544</v>
      </c>
    </row>
    <row r="20" spans="1:85" ht="12" hidden="1" outlineLevel="1" thickBot="1" x14ac:dyDescent="0.25">
      <c r="A20" s="30" t="s">
        <v>414</v>
      </c>
      <c r="B20" s="23" t="s">
        <v>418</v>
      </c>
      <c r="C20" s="23" t="s">
        <v>419</v>
      </c>
      <c r="D20" s="23" t="s">
        <v>420</v>
      </c>
      <c r="E20" s="23" t="s">
        <v>421</v>
      </c>
      <c r="F20" s="23" t="s">
        <v>408</v>
      </c>
    </row>
    <row r="21" spans="1:85" hidden="1" outlineLevel="1" x14ac:dyDescent="0.2">
      <c r="A21" s="17" t="s">
        <v>415</v>
      </c>
      <c r="B21" s="25">
        <v>3</v>
      </c>
      <c r="C21" s="24">
        <f>C23 - C22</f>
        <v>869.10669982560717</v>
      </c>
      <c r="D21" s="24">
        <f>C21/B21</f>
        <v>289.70223327520239</v>
      </c>
      <c r="E21" s="24">
        <f>D21/D22</f>
        <v>832.88246439229738</v>
      </c>
      <c r="F21" s="24">
        <f>FDIST(E21,3,358)</f>
        <v>4.9843710299376678E-161</v>
      </c>
    </row>
    <row r="22" spans="1:85" hidden="1" outlineLevel="1" x14ac:dyDescent="0.2">
      <c r="A22" s="17" t="s">
        <v>416</v>
      </c>
      <c r="B22" s="25">
        <v>358</v>
      </c>
      <c r="C22" s="24">
        <v>124.52345192331032</v>
      </c>
      <c r="D22" s="24">
        <f>C22/B22</f>
        <v>0.3478308712941629</v>
      </c>
    </row>
    <row r="23" spans="1:85" hidden="1" outlineLevel="1" x14ac:dyDescent="0.2">
      <c r="A23" s="17" t="s">
        <v>417</v>
      </c>
      <c r="B23" s="25">
        <f>B21 + B22</f>
        <v>361</v>
      </c>
      <c r="C23" s="24">
        <v>993.63015174891746</v>
      </c>
    </row>
    <row r="24" spans="1:85" collapsed="1" x14ac:dyDescent="0.2">
      <c r="A24" s="48"/>
    </row>
    <row r="25" spans="1:85" hidden="1" x14ac:dyDescent="0.2">
      <c r="A25" s="21" t="s">
        <v>545</v>
      </c>
    </row>
    <row r="26" spans="1:85" ht="12" outlineLevel="1" thickBot="1" x14ac:dyDescent="0.25">
      <c r="A26" s="22"/>
      <c r="B26" s="23" t="s">
        <v>430</v>
      </c>
      <c r="C26" s="23" t="s">
        <v>431</v>
      </c>
      <c r="D26" s="23" t="s">
        <v>432</v>
      </c>
      <c r="E26" s="23" t="s">
        <v>364</v>
      </c>
      <c r="F26" s="23" t="s">
        <v>365</v>
      </c>
      <c r="G26" s="26" t="s">
        <v>428</v>
      </c>
      <c r="H26" s="26" t="s">
        <v>434</v>
      </c>
      <c r="I26" s="34"/>
    </row>
    <row r="27" spans="1:85" outlineLevel="1" x14ac:dyDescent="0.2">
      <c r="A27" s="17" t="s">
        <v>546</v>
      </c>
      <c r="B27" s="5">
        <v>-2.7221932504344998E-15</v>
      </c>
      <c r="C27" s="5">
        <v>0.58650442134074188</v>
      </c>
      <c r="D27" s="5">
        <v>0.43133893537425672</v>
      </c>
      <c r="E27" s="5">
        <v>-1.5248316476223867</v>
      </c>
      <c r="F27" s="5">
        <v>2.6477550761643744</v>
      </c>
      <c r="G27" s="29">
        <v>9.0023909780036798E-2</v>
      </c>
      <c r="H27" s="28" t="s">
        <v>547</v>
      </c>
      <c r="I27" s="28"/>
    </row>
    <row r="28" spans="1:85" outlineLevel="1" x14ac:dyDescent="0.2"/>
    <row r="29" spans="1:85" x14ac:dyDescent="0.2">
      <c r="A29" s="48"/>
    </row>
    <row r="30" spans="1:85" hidden="1" x14ac:dyDescent="0.2">
      <c r="A30" s="21" t="s">
        <v>548</v>
      </c>
    </row>
    <row r="31" spans="1:85" ht="12" outlineLevel="1" thickBot="1" x14ac:dyDescent="0.25">
      <c r="A31" s="23" t="s">
        <v>549</v>
      </c>
      <c r="B31" s="23" t="s">
        <v>550</v>
      </c>
      <c r="C31" s="23" t="s">
        <v>551</v>
      </c>
      <c r="D31" s="23" t="str">
        <f>IF($I$10&gt;99%,("Low"&amp;TEXT($I$10,"0.0%")&amp;"F"),("Lower"&amp;TEXT($I$10,"0%")&amp;"F"))</f>
        <v>Lower95%F</v>
      </c>
      <c r="E31" s="23" t="str">
        <f>IF($I$10&gt;99%,("Up"&amp;TEXT($I$10,"0.0%")&amp;"F"),("Upper"&amp;TEXT($I$10,"0%")&amp;"F"))</f>
        <v>Upper95%F</v>
      </c>
      <c r="F31" s="23" t="s">
        <v>552</v>
      </c>
      <c r="G31" s="23" t="str">
        <f>IF($I$10&gt;99%,("Low"&amp;TEXT($I$10,"0.0%")&amp;"M"),("Lower"&amp;TEXT($I$10,"0%")&amp;"M"))</f>
        <v>Lower95%M</v>
      </c>
      <c r="H31" s="23" t="str">
        <f>IF($I$10&gt;99%,("Up"&amp;TEXT($I$10,"0.0%")&amp;"M"),("Upper"&amp;TEXT($I$10,"0%")&amp;"M"))</f>
        <v>Upper95%M</v>
      </c>
      <c r="I31" s="30" t="s">
        <v>553</v>
      </c>
      <c r="J31" s="30" t="s">
        <v>554</v>
      </c>
      <c r="K31" s="30" t="s">
        <v>555</v>
      </c>
    </row>
    <row r="32" spans="1:85" outlineLevel="1" x14ac:dyDescent="0.2">
      <c r="A32" s="25">
        <v>363</v>
      </c>
      <c r="B32" s="24">
        <v>3.3840951318755588</v>
      </c>
      <c r="C32" s="24">
        <v>0.59386466787924064</v>
      </c>
      <c r="D32" s="24">
        <f t="shared" ref="D32:D61" si="4" xml:space="preserve"> B32 - $H$10 * C32</f>
        <v>2.2161934415242097</v>
      </c>
      <c r="E32" s="24">
        <f t="shared" ref="E32:E61" si="5" xml:space="preserve"> B32 + $H$10 * C32</f>
        <v>4.5519968222269078</v>
      </c>
      <c r="F32" s="24">
        <v>6.9601526284686951E-2</v>
      </c>
      <c r="G32" s="24">
        <f t="shared" ref="G32:G61" si="6" xml:space="preserve"> B32 - $H$10 * F32</f>
        <v>3.2472158989533382</v>
      </c>
      <c r="H32" s="24">
        <f t="shared" ref="H32:H61" si="7" xml:space="preserve"> B32 + $H$10 * F32</f>
        <v>3.5209743647977794</v>
      </c>
      <c r="I32" s="103">
        <v>0.88</v>
      </c>
      <c r="J32" s="103">
        <v>2.605</v>
      </c>
      <c r="K32" s="103">
        <v>82</v>
      </c>
      <c r="L32" s="103"/>
      <c r="CG32" s="17">
        <f xml:space="preserve"> $C$32 * $H$10</f>
        <v>1.1679016903513493</v>
      </c>
    </row>
    <row r="33" spans="1:85" outlineLevel="1" x14ac:dyDescent="0.2">
      <c r="A33" s="25">
        <v>364</v>
      </c>
      <c r="B33" s="24">
        <v>3.4284838922017498</v>
      </c>
      <c r="C33" s="24">
        <v>0.59380817303565248</v>
      </c>
      <c r="D33" s="24">
        <f t="shared" si="4"/>
        <v>2.2606933053170515</v>
      </c>
      <c r="E33" s="24">
        <f t="shared" si="5"/>
        <v>4.596274479086448</v>
      </c>
      <c r="F33" s="24">
        <v>6.9117834672220879E-2</v>
      </c>
      <c r="G33" s="24">
        <f t="shared" si="6"/>
        <v>3.2925558932598653</v>
      </c>
      <c r="H33" s="24">
        <f t="shared" si="7"/>
        <v>3.5644118911436342</v>
      </c>
      <c r="I33" s="103">
        <v>0.88</v>
      </c>
      <c r="J33" s="103">
        <v>2.64</v>
      </c>
      <c r="K33" s="103">
        <v>82</v>
      </c>
      <c r="L33" s="103"/>
      <c r="CG33" s="17">
        <f xml:space="preserve"> $C$33 * $H$10</f>
        <v>1.1677905868846985</v>
      </c>
    </row>
    <row r="34" spans="1:85" outlineLevel="1" x14ac:dyDescent="0.2">
      <c r="A34" s="25">
        <v>365</v>
      </c>
      <c r="B34" s="24">
        <v>3.1177625699184182</v>
      </c>
      <c r="C34" s="24">
        <v>0.59442571923037957</v>
      </c>
      <c r="D34" s="24">
        <f t="shared" si="4"/>
        <v>1.9487575089562039</v>
      </c>
      <c r="E34" s="24">
        <f t="shared" si="5"/>
        <v>4.2867676308806324</v>
      </c>
      <c r="F34" s="24">
        <v>7.4236543483591294E-2</v>
      </c>
      <c r="G34" s="24">
        <f t="shared" si="6"/>
        <v>2.971768054147768</v>
      </c>
      <c r="H34" s="24">
        <f t="shared" si="7"/>
        <v>3.2637570856890683</v>
      </c>
      <c r="I34" s="103">
        <v>0.88</v>
      </c>
      <c r="J34" s="103">
        <v>2.395</v>
      </c>
      <c r="K34" s="103">
        <v>82</v>
      </c>
      <c r="L34" s="103"/>
      <c r="CG34" s="17">
        <f xml:space="preserve"> $C$34 * $H$10</f>
        <v>1.1690050609622142</v>
      </c>
    </row>
    <row r="35" spans="1:85" outlineLevel="1" x14ac:dyDescent="0.2">
      <c r="A35" s="25">
        <v>366</v>
      </c>
      <c r="B35" s="24">
        <v>3.3231535023286716</v>
      </c>
      <c r="C35" s="24">
        <v>0.59378185253983518</v>
      </c>
      <c r="D35" s="24">
        <f t="shared" si="4"/>
        <v>2.1554146776605494</v>
      </c>
      <c r="E35" s="24">
        <f t="shared" si="5"/>
        <v>4.4908923269967937</v>
      </c>
      <c r="F35" s="24">
        <v>6.8891342790481966E-2</v>
      </c>
      <c r="G35" s="24">
        <f t="shared" si="6"/>
        <v>3.1876709251568318</v>
      </c>
      <c r="H35" s="24">
        <f t="shared" si="7"/>
        <v>3.4586360795005113</v>
      </c>
      <c r="I35" s="103">
        <v>0.85</v>
      </c>
      <c r="J35" s="103">
        <v>2.5750000000000002</v>
      </c>
      <c r="K35" s="103">
        <v>82</v>
      </c>
      <c r="L35" s="103"/>
      <c r="CG35" s="17">
        <f xml:space="preserve"> $C$35 * $H$10</f>
        <v>1.1677388246681222</v>
      </c>
    </row>
    <row r="36" spans="1:85" outlineLevel="1" x14ac:dyDescent="0.2">
      <c r="A36" s="25">
        <v>367</v>
      </c>
      <c r="B36" s="24">
        <v>3.2521096140116823</v>
      </c>
      <c r="C36" s="24">
        <v>0.59382248310095176</v>
      </c>
      <c r="D36" s="24">
        <f t="shared" si="4"/>
        <v>2.0842908847734209</v>
      </c>
      <c r="E36" s="24">
        <f t="shared" si="5"/>
        <v>4.4199283432499437</v>
      </c>
      <c r="F36" s="24">
        <v>6.9240668266685873E-2</v>
      </c>
      <c r="G36" s="24">
        <f t="shared" si="6"/>
        <v>3.1159400489851885</v>
      </c>
      <c r="H36" s="24">
        <f t="shared" si="7"/>
        <v>3.3882791790381761</v>
      </c>
      <c r="I36" s="103">
        <v>0.84</v>
      </c>
      <c r="J36" s="103">
        <v>2.5249999999999999</v>
      </c>
      <c r="K36" s="103">
        <v>82</v>
      </c>
      <c r="L36" s="103"/>
      <c r="CG36" s="17">
        <f xml:space="preserve"> $C$36 * $H$10</f>
        <v>1.1678187292382616</v>
      </c>
    </row>
    <row r="37" spans="1:85" outlineLevel="1" x14ac:dyDescent="0.2">
      <c r="A37" s="25">
        <v>368</v>
      </c>
      <c r="B37" s="24">
        <v>3.5642304173605597</v>
      </c>
      <c r="C37" s="24">
        <v>0.59376979881667913</v>
      </c>
      <c r="D37" s="24">
        <f t="shared" si="4"/>
        <v>2.396515297695295</v>
      </c>
      <c r="E37" s="24">
        <f t="shared" si="5"/>
        <v>4.7319455370258243</v>
      </c>
      <c r="F37" s="24">
        <v>6.8787373061026363E-2</v>
      </c>
      <c r="G37" s="24">
        <f t="shared" si="6"/>
        <v>3.4289523083602482</v>
      </c>
      <c r="H37" s="24">
        <f t="shared" si="7"/>
        <v>3.6995085263608711</v>
      </c>
      <c r="I37" s="103">
        <v>0.9</v>
      </c>
      <c r="J37" s="103">
        <v>2.7349999999999999</v>
      </c>
      <c r="K37" s="103">
        <v>82</v>
      </c>
      <c r="L37" s="103"/>
      <c r="CG37" s="17">
        <f xml:space="preserve"> $C$37 * $H$10</f>
        <v>1.1677151196652646</v>
      </c>
    </row>
    <row r="38" spans="1:85" outlineLevel="1" x14ac:dyDescent="0.2">
      <c r="A38" s="25">
        <v>369</v>
      </c>
      <c r="B38" s="24">
        <v>3.744365702845557</v>
      </c>
      <c r="C38" s="24">
        <v>0.59375088057247138</v>
      </c>
      <c r="D38" s="24">
        <f t="shared" si="4"/>
        <v>2.5766877880361858</v>
      </c>
      <c r="E38" s="24">
        <f t="shared" si="5"/>
        <v>4.9120436176549287</v>
      </c>
      <c r="F38" s="24">
        <v>6.8623879855501252E-2</v>
      </c>
      <c r="G38" s="24">
        <f t="shared" si="6"/>
        <v>3.6094091216299775</v>
      </c>
      <c r="H38" s="24">
        <f t="shared" si="7"/>
        <v>3.8793222840611365</v>
      </c>
      <c r="I38" s="103">
        <v>0.92</v>
      </c>
      <c r="J38" s="103">
        <v>2.8650000000000002</v>
      </c>
      <c r="K38" s="103">
        <v>82</v>
      </c>
      <c r="L38" s="103"/>
      <c r="CG38" s="17">
        <f xml:space="preserve"> $C$38 * $H$10</f>
        <v>1.1676779148093712</v>
      </c>
    </row>
    <row r="39" spans="1:85" outlineLevel="1" x14ac:dyDescent="0.2">
      <c r="A39" s="25">
        <v>370</v>
      </c>
      <c r="B39" s="24">
        <v>2.4845994675652561</v>
      </c>
      <c r="C39" s="24">
        <v>0.59493931403820033</v>
      </c>
      <c r="D39" s="24">
        <f t="shared" si="4"/>
        <v>1.3145843646243673</v>
      </c>
      <c r="E39" s="24">
        <f t="shared" si="5"/>
        <v>3.654614570506145</v>
      </c>
      <c r="F39" s="24">
        <v>7.8242674379659816E-2</v>
      </c>
      <c r="G39" s="24">
        <f t="shared" si="6"/>
        <v>2.3307264446222637</v>
      </c>
      <c r="H39" s="24">
        <f t="shared" si="7"/>
        <v>2.6384724905082484</v>
      </c>
      <c r="I39" s="103">
        <v>0.74</v>
      </c>
      <c r="J39" s="103">
        <v>1.98</v>
      </c>
      <c r="K39" s="103">
        <v>82</v>
      </c>
      <c r="L39" s="103"/>
      <c r="CG39" s="17">
        <f xml:space="preserve"> $C$39 * $H$10</f>
        <v>1.1700151029408887</v>
      </c>
    </row>
    <row r="40" spans="1:85" outlineLevel="1" x14ac:dyDescent="0.2">
      <c r="A40" s="25">
        <v>371</v>
      </c>
      <c r="B40" s="24">
        <v>2.4958824894500511</v>
      </c>
      <c r="C40" s="24">
        <v>0.59431927668307938</v>
      </c>
      <c r="D40" s="24">
        <f t="shared" si="4"/>
        <v>1.3270867597338951</v>
      </c>
      <c r="E40" s="24">
        <f t="shared" si="5"/>
        <v>3.6646782191662073</v>
      </c>
      <c r="F40" s="24">
        <v>7.3379365920780135E-2</v>
      </c>
      <c r="G40" s="24">
        <f t="shared" si="6"/>
        <v>2.3515737098052987</v>
      </c>
      <c r="H40" s="24">
        <f t="shared" si="7"/>
        <v>2.6401912690948035</v>
      </c>
      <c r="I40" s="103">
        <v>0.68</v>
      </c>
      <c r="J40" s="103">
        <v>2.0249999999999999</v>
      </c>
      <c r="K40" s="103">
        <v>82</v>
      </c>
      <c r="L40" s="103"/>
      <c r="CG40" s="17">
        <f xml:space="preserve"> $C$40 * $H$10</f>
        <v>1.168795729716156</v>
      </c>
    </row>
    <row r="41" spans="1:85" outlineLevel="1" x14ac:dyDescent="0.2">
      <c r="A41" s="25">
        <v>372</v>
      </c>
      <c r="B41" s="24">
        <v>2.4261287232231821</v>
      </c>
      <c r="C41" s="24">
        <v>0.59451782114918639</v>
      </c>
      <c r="D41" s="24">
        <f t="shared" si="4"/>
        <v>1.2569425334744326</v>
      </c>
      <c r="E41" s="24">
        <f t="shared" si="5"/>
        <v>3.5953149129719315</v>
      </c>
      <c r="F41" s="24">
        <v>7.4970449977394937E-2</v>
      </c>
      <c r="G41" s="24">
        <f t="shared" si="6"/>
        <v>2.2786908977541556</v>
      </c>
      <c r="H41" s="24">
        <f t="shared" si="7"/>
        <v>2.5735665486922086</v>
      </c>
      <c r="I41" s="103">
        <v>0.68</v>
      </c>
      <c r="J41" s="103">
        <v>1.97</v>
      </c>
      <c r="K41" s="103">
        <v>82</v>
      </c>
      <c r="L41" s="103"/>
      <c r="CG41" s="17">
        <f xml:space="preserve"> $C$41 * $H$10</f>
        <v>1.1691861897487494</v>
      </c>
    </row>
    <row r="42" spans="1:85" outlineLevel="1" x14ac:dyDescent="0.2">
      <c r="A42" s="25">
        <v>373</v>
      </c>
      <c r="B42" s="24">
        <v>2.584550651127004</v>
      </c>
      <c r="C42" s="24">
        <v>0.59389114105899443</v>
      </c>
      <c r="D42" s="24">
        <f t="shared" si="4"/>
        <v>1.4165968982889372</v>
      </c>
      <c r="E42" s="24">
        <f t="shared" si="5"/>
        <v>3.7525044039650708</v>
      </c>
      <c r="F42" s="24">
        <v>6.9827044432593841E-2</v>
      </c>
      <c r="G42" s="24">
        <f t="shared" si="6"/>
        <v>2.4472279113918827</v>
      </c>
      <c r="H42" s="24">
        <f t="shared" si="7"/>
        <v>2.7218733908621253</v>
      </c>
      <c r="I42" s="103">
        <v>0.63</v>
      </c>
      <c r="J42" s="103">
        <v>2.125</v>
      </c>
      <c r="K42" s="103">
        <v>82</v>
      </c>
      <c r="L42" s="103"/>
      <c r="CG42" s="17">
        <f xml:space="preserve"> $C$42 * $H$10</f>
        <v>1.1679537528380668</v>
      </c>
    </row>
    <row r="43" spans="1:85" outlineLevel="1" x14ac:dyDescent="0.2">
      <c r="A43" s="25">
        <v>374</v>
      </c>
      <c r="B43" s="24">
        <v>2.6379702660840296</v>
      </c>
      <c r="C43" s="24">
        <v>0.59411076225854897</v>
      </c>
      <c r="D43" s="24">
        <f t="shared" si="4"/>
        <v>1.4695846034455151</v>
      </c>
      <c r="E43" s="24">
        <f t="shared" si="5"/>
        <v>3.8063559287225441</v>
      </c>
      <c r="F43" s="24">
        <v>7.1670960208938039E-2</v>
      </c>
      <c r="G43" s="24">
        <f t="shared" si="6"/>
        <v>2.4970212584994531</v>
      </c>
      <c r="H43" s="24">
        <f t="shared" si="7"/>
        <v>2.7789192736686061</v>
      </c>
      <c r="I43" s="103">
        <v>0.7</v>
      </c>
      <c r="J43" s="103">
        <v>2.125</v>
      </c>
      <c r="K43" s="103">
        <v>82</v>
      </c>
      <c r="L43" s="103"/>
      <c r="CG43" s="17">
        <f xml:space="preserve"> $C$43 * $H$10</f>
        <v>1.1683856626385145</v>
      </c>
    </row>
    <row r="44" spans="1:85" outlineLevel="1" x14ac:dyDescent="0.2">
      <c r="A44" s="25">
        <v>375</v>
      </c>
      <c r="B44" s="24">
        <v>2.8197237505854273</v>
      </c>
      <c r="C44" s="24">
        <v>0.59550382795475365</v>
      </c>
      <c r="D44" s="24">
        <f t="shared" si="4"/>
        <v>1.6485984675091825</v>
      </c>
      <c r="E44" s="24">
        <f t="shared" si="5"/>
        <v>3.9908490336616724</v>
      </c>
      <c r="F44" s="24">
        <v>8.2425346918299405E-2</v>
      </c>
      <c r="G44" s="24">
        <f t="shared" si="6"/>
        <v>2.6576250314657148</v>
      </c>
      <c r="H44" s="24">
        <f t="shared" si="7"/>
        <v>2.9818224697051399</v>
      </c>
      <c r="I44" s="103">
        <v>0.88</v>
      </c>
      <c r="J44" s="103">
        <v>2.16</v>
      </c>
      <c r="K44" s="103">
        <v>82</v>
      </c>
      <c r="L44" s="103"/>
      <c r="CG44" s="17">
        <f xml:space="preserve"> $C$44 * $H$10</f>
        <v>1.1711252830762449</v>
      </c>
    </row>
    <row r="45" spans="1:85" outlineLevel="1" x14ac:dyDescent="0.2">
      <c r="A45" s="25">
        <v>376</v>
      </c>
      <c r="B45" s="24">
        <v>2.7775871575131967</v>
      </c>
      <c r="C45" s="24">
        <v>0.5941367512738156</v>
      </c>
      <c r="D45" s="24">
        <f t="shared" si="4"/>
        <v>1.6091503845519064</v>
      </c>
      <c r="E45" s="24">
        <f t="shared" si="5"/>
        <v>3.9460239304744871</v>
      </c>
      <c r="F45" s="24">
        <v>7.1886075981659983E-2</v>
      </c>
      <c r="G45" s="24">
        <f t="shared" si="6"/>
        <v>2.636215100556984</v>
      </c>
      <c r="H45" s="24">
        <f t="shared" si="7"/>
        <v>2.9189592144694094</v>
      </c>
      <c r="I45" s="103">
        <v>0.75</v>
      </c>
      <c r="J45" s="103">
        <v>2.2050000000000001</v>
      </c>
      <c r="K45" s="103">
        <v>82</v>
      </c>
      <c r="L45" s="103"/>
      <c r="CG45" s="17">
        <f xml:space="preserve"> $C$45 * $H$10</f>
        <v>1.1684367729612903</v>
      </c>
    </row>
    <row r="46" spans="1:85" outlineLevel="1" x14ac:dyDescent="0.2">
      <c r="A46" s="25">
        <v>377</v>
      </c>
      <c r="B46" s="24">
        <v>2.7901603014881102</v>
      </c>
      <c r="C46" s="24">
        <v>0.59383086877552649</v>
      </c>
      <c r="D46" s="24">
        <f t="shared" si="4"/>
        <v>1.6223250808772509</v>
      </c>
      <c r="E46" s="24">
        <f t="shared" si="5"/>
        <v>3.9579955220989698</v>
      </c>
      <c r="F46" s="24">
        <v>6.9312548766681997E-2</v>
      </c>
      <c r="G46" s="24">
        <f t="shared" si="6"/>
        <v>2.6538493753704628</v>
      </c>
      <c r="H46" s="24">
        <f t="shared" si="7"/>
        <v>2.9264712276057576</v>
      </c>
      <c r="I46" s="103">
        <v>0.7</v>
      </c>
      <c r="J46" s="103">
        <v>2.2450000000000001</v>
      </c>
      <c r="K46" s="103">
        <v>82</v>
      </c>
      <c r="L46" s="103"/>
      <c r="CG46" s="17">
        <f xml:space="preserve"> $C$46 * $H$10</f>
        <v>1.1678352206108593</v>
      </c>
    </row>
    <row r="47" spans="1:85" outlineLevel="1" x14ac:dyDescent="0.2">
      <c r="A47" s="25">
        <v>378</v>
      </c>
      <c r="B47" s="24">
        <v>2.412156098182721</v>
      </c>
      <c r="C47" s="24">
        <v>0.59447403607230542</v>
      </c>
      <c r="D47" s="24">
        <f t="shared" si="4"/>
        <v>1.2430560167143043</v>
      </c>
      <c r="E47" s="24">
        <f t="shared" si="5"/>
        <v>3.5812561796511377</v>
      </c>
      <c r="F47" s="24">
        <v>7.4622438113035067E-2</v>
      </c>
      <c r="G47" s="24">
        <f t="shared" si="6"/>
        <v>2.2654026772028515</v>
      </c>
      <c r="H47" s="24">
        <f t="shared" si="7"/>
        <v>2.5589095191625906</v>
      </c>
      <c r="I47" s="103">
        <v>0.67</v>
      </c>
      <c r="J47" s="103">
        <v>1.9650000000000001</v>
      </c>
      <c r="K47" s="103">
        <v>82</v>
      </c>
      <c r="L47" s="103"/>
      <c r="CG47" s="17">
        <f xml:space="preserve"> $C$47 * $H$10</f>
        <v>1.1691000814684167</v>
      </c>
    </row>
    <row r="48" spans="1:85" outlineLevel="1" x14ac:dyDescent="0.2">
      <c r="A48" s="25">
        <v>379</v>
      </c>
      <c r="B48" s="24">
        <v>2.412156098182721</v>
      </c>
      <c r="C48" s="24">
        <v>0.59447403607230542</v>
      </c>
      <c r="D48" s="24">
        <f t="shared" si="4"/>
        <v>1.2430560167143043</v>
      </c>
      <c r="E48" s="24">
        <f t="shared" si="5"/>
        <v>3.5812561796511377</v>
      </c>
      <c r="F48" s="24">
        <v>7.4622438113035067E-2</v>
      </c>
      <c r="G48" s="24">
        <f t="shared" si="6"/>
        <v>2.2654026772028515</v>
      </c>
      <c r="H48" s="24">
        <f t="shared" si="7"/>
        <v>2.5589095191625906</v>
      </c>
      <c r="I48" s="103">
        <v>0.67</v>
      </c>
      <c r="J48" s="103">
        <v>1.9650000000000001</v>
      </c>
      <c r="K48" s="103">
        <v>82</v>
      </c>
      <c r="L48" s="103"/>
      <c r="CG48" s="17">
        <f xml:space="preserve"> $C$48 * $H$10</f>
        <v>1.1691000814684167</v>
      </c>
    </row>
    <row r="49" spans="1:85" outlineLevel="1" x14ac:dyDescent="0.2">
      <c r="A49" s="25">
        <v>380</v>
      </c>
      <c r="B49" s="24">
        <v>2.4502036070337416</v>
      </c>
      <c r="C49" s="24">
        <v>0.59436630564416826</v>
      </c>
      <c r="D49" s="24">
        <f t="shared" si="4"/>
        <v>1.28131538957396</v>
      </c>
      <c r="E49" s="24">
        <f t="shared" si="5"/>
        <v>3.6190918244935233</v>
      </c>
      <c r="F49" s="24">
        <v>7.375929765754205E-2</v>
      </c>
      <c r="G49" s="24">
        <f t="shared" si="6"/>
        <v>2.3051476488791667</v>
      </c>
      <c r="H49" s="24">
        <f t="shared" si="7"/>
        <v>2.5952595651883166</v>
      </c>
      <c r="I49" s="103">
        <v>0.67</v>
      </c>
      <c r="J49" s="103">
        <v>1.9950000000000001</v>
      </c>
      <c r="K49" s="103">
        <v>82</v>
      </c>
      <c r="L49" s="103"/>
      <c r="CG49" s="17">
        <f xml:space="preserve"> $C$49 * $H$10</f>
        <v>1.1688882174597817</v>
      </c>
    </row>
    <row r="50" spans="1:85" outlineLevel="1" x14ac:dyDescent="0.2">
      <c r="A50" s="25">
        <v>381</v>
      </c>
      <c r="B50" s="24">
        <v>3.9831904506234865</v>
      </c>
      <c r="C50" s="24">
        <v>0.59466406895308321</v>
      </c>
      <c r="D50" s="24">
        <f t="shared" si="4"/>
        <v>2.8137166481127398</v>
      </c>
      <c r="E50" s="24">
        <f t="shared" si="5"/>
        <v>5.1526642531342333</v>
      </c>
      <c r="F50" s="24">
        <v>7.6121505566262099E-2</v>
      </c>
      <c r="G50" s="24">
        <f t="shared" si="6"/>
        <v>3.833488944823507</v>
      </c>
      <c r="H50" s="24">
        <f t="shared" si="7"/>
        <v>4.1328919564234665</v>
      </c>
      <c r="I50" s="103">
        <v>1.1000000000000001</v>
      </c>
      <c r="J50" s="103">
        <v>2.9449999999999998</v>
      </c>
      <c r="K50" s="103">
        <v>82</v>
      </c>
      <c r="L50" s="103"/>
      <c r="CG50" s="17">
        <f xml:space="preserve"> $C$50 * $H$10</f>
        <v>1.1694738025107467</v>
      </c>
    </row>
    <row r="51" spans="1:85" outlineLevel="1" x14ac:dyDescent="0.2">
      <c r="A51" s="25">
        <v>382</v>
      </c>
      <c r="B51" s="24">
        <v>3.8811836321436326</v>
      </c>
      <c r="C51" s="24">
        <v>0.59395234606358294</v>
      </c>
      <c r="D51" s="24">
        <f t="shared" si="4"/>
        <v>2.7131095127773261</v>
      </c>
      <c r="E51" s="24">
        <f t="shared" si="5"/>
        <v>5.0492577515099395</v>
      </c>
      <c r="F51" s="24">
        <v>7.034570420623637E-2</v>
      </c>
      <c r="G51" s="24">
        <f t="shared" si="6"/>
        <v>3.7428408896046443</v>
      </c>
      <c r="H51" s="24">
        <f t="shared" si="7"/>
        <v>4.0195263746826209</v>
      </c>
      <c r="I51" s="103">
        <v>0.85</v>
      </c>
      <c r="J51" s="103">
        <v>3.0150000000000001</v>
      </c>
      <c r="K51" s="103">
        <v>82</v>
      </c>
      <c r="L51" s="103"/>
      <c r="CG51" s="17">
        <f xml:space="preserve"> $C$51 * $H$10</f>
        <v>1.1680741193663065</v>
      </c>
    </row>
    <row r="52" spans="1:85" outlineLevel="1" x14ac:dyDescent="0.2">
      <c r="A52" s="25">
        <v>383</v>
      </c>
      <c r="B52" s="24">
        <v>3.3892556202360362</v>
      </c>
      <c r="C52" s="24">
        <v>0.59414526332854956</v>
      </c>
      <c r="D52" s="24">
        <f t="shared" si="4"/>
        <v>2.2208021073613446</v>
      </c>
      <c r="E52" s="24">
        <f t="shared" si="5"/>
        <v>4.5577091331107278</v>
      </c>
      <c r="F52" s="24">
        <v>7.1956394028526799E-2</v>
      </c>
      <c r="G52" s="24">
        <f t="shared" si="6"/>
        <v>3.2477452749285547</v>
      </c>
      <c r="H52" s="24">
        <f t="shared" si="7"/>
        <v>3.5307659655435177</v>
      </c>
      <c r="I52" s="103">
        <v>0.92</v>
      </c>
      <c r="J52" s="103">
        <v>2.585</v>
      </c>
      <c r="K52" s="103">
        <v>82</v>
      </c>
      <c r="L52" s="103"/>
      <c r="CG52" s="17">
        <f xml:space="preserve"> $C$52 * $H$10</f>
        <v>1.1684535128746913</v>
      </c>
    </row>
    <row r="53" spans="1:85" outlineLevel="1" x14ac:dyDescent="0.2">
      <c r="A53" s="25">
        <v>384</v>
      </c>
      <c r="B53" s="24">
        <v>3.8589456653003245</v>
      </c>
      <c r="C53" s="24">
        <v>0.59522742759574765</v>
      </c>
      <c r="D53" s="24">
        <f t="shared" si="4"/>
        <v>2.6883639546303142</v>
      </c>
      <c r="E53" s="24">
        <f t="shared" si="5"/>
        <v>5.0295273759703347</v>
      </c>
      <c r="F53" s="24">
        <v>8.0404099821390226E-2</v>
      </c>
      <c r="G53" s="24">
        <f t="shared" si="6"/>
        <v>3.7008219560250737</v>
      </c>
      <c r="H53" s="24">
        <f t="shared" si="7"/>
        <v>4.0170693745755752</v>
      </c>
      <c r="I53" s="103">
        <v>1.1200000000000001</v>
      </c>
      <c r="J53" s="103">
        <v>2.835</v>
      </c>
      <c r="K53" s="103">
        <v>82</v>
      </c>
      <c r="L53" s="103"/>
      <c r="CG53" s="17">
        <f xml:space="preserve"> $C$53 * $H$10</f>
        <v>1.1705817106700103</v>
      </c>
    </row>
    <row r="54" spans="1:85" outlineLevel="1" x14ac:dyDescent="0.2">
      <c r="A54" s="25">
        <v>385</v>
      </c>
      <c r="B54" s="24">
        <v>3.5212411380999145</v>
      </c>
      <c r="C54" s="24">
        <v>0.59422594211806501</v>
      </c>
      <c r="D54" s="24">
        <f t="shared" si="4"/>
        <v>2.3526289613077567</v>
      </c>
      <c r="E54" s="24">
        <f t="shared" si="5"/>
        <v>4.6898533148920727</v>
      </c>
      <c r="F54" s="24">
        <v>7.2619549653926654E-2</v>
      </c>
      <c r="G54" s="24">
        <f t="shared" si="6"/>
        <v>3.3784266226375785</v>
      </c>
      <c r="H54" s="24">
        <f t="shared" si="7"/>
        <v>3.6640556535622504</v>
      </c>
      <c r="I54" s="103">
        <v>0.96</v>
      </c>
      <c r="J54" s="103">
        <v>2.665</v>
      </c>
      <c r="K54" s="103">
        <v>82</v>
      </c>
      <c r="L54" s="103"/>
      <c r="CG54" s="17">
        <f xml:space="preserve"> $C$54 * $H$10</f>
        <v>1.1686121767921578</v>
      </c>
    </row>
    <row r="55" spans="1:85" outlineLevel="1" x14ac:dyDescent="0.2">
      <c r="A55" s="25">
        <v>386</v>
      </c>
      <c r="B55" s="24">
        <v>3.0555308182814107</v>
      </c>
      <c r="C55" s="24">
        <v>0.59420153390689501</v>
      </c>
      <c r="D55" s="24">
        <f t="shared" si="4"/>
        <v>1.8869666429829026</v>
      </c>
      <c r="E55" s="24">
        <f t="shared" si="5"/>
        <v>4.2240949935799188</v>
      </c>
      <c r="F55" s="24">
        <v>7.2419552630101983E-2</v>
      </c>
      <c r="G55" s="24">
        <f t="shared" si="6"/>
        <v>2.9131096194698602</v>
      </c>
      <c r="H55" s="24">
        <f t="shared" si="7"/>
        <v>3.1979520170929612</v>
      </c>
      <c r="I55" s="103">
        <v>0.84</v>
      </c>
      <c r="J55" s="103">
        <v>2.37</v>
      </c>
      <c r="K55" s="103">
        <v>82</v>
      </c>
      <c r="L55" s="103"/>
      <c r="CG55" s="17">
        <f xml:space="preserve"> $C$55 * $H$10</f>
        <v>1.1685641752985081</v>
      </c>
    </row>
    <row r="56" spans="1:85" outlineLevel="1" x14ac:dyDescent="0.2">
      <c r="A56" s="25">
        <v>387</v>
      </c>
      <c r="B56" s="24">
        <v>3.8369042307928707</v>
      </c>
      <c r="C56" s="24">
        <v>0.59375845944339278</v>
      </c>
      <c r="D56" s="24">
        <f t="shared" si="4"/>
        <v>2.6692114112810668</v>
      </c>
      <c r="E56" s="24">
        <f t="shared" si="5"/>
        <v>5.0045970503046746</v>
      </c>
      <c r="F56" s="24">
        <v>6.8689423250076542E-2</v>
      </c>
      <c r="G56" s="24">
        <f t="shared" si="6"/>
        <v>3.701818751116992</v>
      </c>
      <c r="H56" s="24">
        <f t="shared" si="7"/>
        <v>3.9719897104687494</v>
      </c>
      <c r="I56" s="103">
        <v>0.9</v>
      </c>
      <c r="J56" s="103">
        <v>2.95</v>
      </c>
      <c r="K56" s="103">
        <v>82</v>
      </c>
      <c r="L56" s="103"/>
      <c r="CG56" s="17">
        <f xml:space="preserve"> $C$56 * $H$10</f>
        <v>1.1676928195118039</v>
      </c>
    </row>
    <row r="57" spans="1:85" outlineLevel="1" x14ac:dyDescent="0.2">
      <c r="A57" s="25">
        <v>388</v>
      </c>
      <c r="B57" s="24">
        <v>3.6034586893262697</v>
      </c>
      <c r="C57" s="24">
        <v>0.5936614410789941</v>
      </c>
      <c r="D57" s="24">
        <f t="shared" si="4"/>
        <v>2.4359566673444499</v>
      </c>
      <c r="E57" s="24">
        <f t="shared" si="5"/>
        <v>4.7709607113080894</v>
      </c>
      <c r="F57" s="24">
        <v>6.7845672889470521E-2</v>
      </c>
      <c r="G57" s="24">
        <f t="shared" si="6"/>
        <v>3.470032539672339</v>
      </c>
      <c r="H57" s="24">
        <f t="shared" si="7"/>
        <v>3.7368848389802003</v>
      </c>
      <c r="I57" s="103">
        <v>0.86</v>
      </c>
      <c r="J57" s="103">
        <v>2.79</v>
      </c>
      <c r="K57" s="103">
        <v>82</v>
      </c>
      <c r="L57" s="103"/>
      <c r="CG57" s="17">
        <f xml:space="preserve"> $C$57 * $H$10</f>
        <v>1.1675020219818195</v>
      </c>
    </row>
    <row r="58" spans="1:85" outlineLevel="1" x14ac:dyDescent="0.2">
      <c r="A58" s="25">
        <v>389</v>
      </c>
      <c r="B58" s="24">
        <v>2.5069467933839915</v>
      </c>
      <c r="C58" s="24">
        <v>0.59400122385090937</v>
      </c>
      <c r="D58" s="24">
        <f t="shared" si="4"/>
        <v>1.3387765503492353</v>
      </c>
      <c r="E58" s="24">
        <f t="shared" si="5"/>
        <v>3.6751170364187478</v>
      </c>
      <c r="F58" s="24">
        <v>7.0757209118331207E-2</v>
      </c>
      <c r="G58" s="24">
        <f t="shared" si="6"/>
        <v>2.3677947801333112</v>
      </c>
      <c r="H58" s="24">
        <f t="shared" si="7"/>
        <v>2.6460988066346718</v>
      </c>
      <c r="I58" s="103">
        <v>0.52</v>
      </c>
      <c r="J58" s="103">
        <v>2.13</v>
      </c>
      <c r="K58" s="103">
        <v>82</v>
      </c>
      <c r="L58" s="103"/>
      <c r="CG58" s="17">
        <f xml:space="preserve"> $C$58 * $H$10</f>
        <v>1.1681702430347563</v>
      </c>
    </row>
    <row r="59" spans="1:85" outlineLevel="1" x14ac:dyDescent="0.2">
      <c r="A59" s="25">
        <v>390</v>
      </c>
      <c r="B59" s="24">
        <v>2.9604120461538619</v>
      </c>
      <c r="C59" s="24">
        <v>0.59445934223189167</v>
      </c>
      <c r="D59" s="24">
        <f t="shared" si="4"/>
        <v>1.7913408617759528</v>
      </c>
      <c r="E59" s="24">
        <f t="shared" si="5"/>
        <v>4.129483230531771</v>
      </c>
      <c r="F59" s="24">
        <v>7.4505290232375079E-2</v>
      </c>
      <c r="G59" s="24">
        <f t="shared" si="6"/>
        <v>2.8138890096626543</v>
      </c>
      <c r="H59" s="24">
        <f t="shared" si="7"/>
        <v>3.1069350826450695</v>
      </c>
      <c r="I59" s="103">
        <v>0.84</v>
      </c>
      <c r="J59" s="103">
        <v>2.2949999999999999</v>
      </c>
      <c r="K59" s="103">
        <v>82</v>
      </c>
      <c r="L59" s="103"/>
      <c r="CG59" s="17">
        <f xml:space="preserve"> $C$59 * $H$10</f>
        <v>1.1690711843779091</v>
      </c>
    </row>
    <row r="60" spans="1:85" outlineLevel="1" x14ac:dyDescent="0.2">
      <c r="A60" s="25">
        <v>391</v>
      </c>
      <c r="B60" s="24">
        <v>3.3407777756886352</v>
      </c>
      <c r="C60" s="24">
        <v>0.5936124851673491</v>
      </c>
      <c r="D60" s="24">
        <f t="shared" si="4"/>
        <v>2.1733720310155284</v>
      </c>
      <c r="E60" s="24">
        <f t="shared" si="5"/>
        <v>4.508183520361742</v>
      </c>
      <c r="F60" s="24">
        <v>6.7415956956742268E-2</v>
      </c>
      <c r="G60" s="24">
        <f t="shared" si="6"/>
        <v>3.2081967107675555</v>
      </c>
      <c r="H60" s="24">
        <f t="shared" si="7"/>
        <v>3.4733588406097149</v>
      </c>
      <c r="I60" s="103">
        <v>0.79</v>
      </c>
      <c r="J60" s="103">
        <v>2.625</v>
      </c>
      <c r="K60" s="103">
        <v>82</v>
      </c>
      <c r="L60" s="103"/>
      <c r="CG60" s="17">
        <f xml:space="preserve"> $C$60 * $H$10</f>
        <v>1.167405744673107</v>
      </c>
    </row>
    <row r="61" spans="1:85" outlineLevel="1" x14ac:dyDescent="0.2">
      <c r="A61" s="25">
        <v>392</v>
      </c>
      <c r="B61" s="24">
        <v>3.484155674412734</v>
      </c>
      <c r="C61" s="24">
        <v>0.5936287716951727</v>
      </c>
      <c r="D61" s="24">
        <f t="shared" si="4"/>
        <v>2.3167179004501204</v>
      </c>
      <c r="E61" s="24">
        <f t="shared" si="5"/>
        <v>4.6515934483753476</v>
      </c>
      <c r="F61" s="24">
        <v>6.7559213214458513E-2</v>
      </c>
      <c r="G61" s="24">
        <f t="shared" si="6"/>
        <v>3.3512928799418265</v>
      </c>
      <c r="H61" s="24">
        <f t="shared" si="7"/>
        <v>3.6170184688836415</v>
      </c>
      <c r="I61" s="103">
        <v>0.82</v>
      </c>
      <c r="J61" s="103">
        <v>2.72</v>
      </c>
      <c r="K61" s="103">
        <v>82</v>
      </c>
      <c r="L61" s="103"/>
      <c r="CG61" s="17">
        <f xml:space="preserve"> $C$61 * $H$10</f>
        <v>1.1674377739626134</v>
      </c>
    </row>
    <row r="62" spans="1:85" outlineLevel="1" x14ac:dyDescent="0.2">
      <c r="A62" s="19" t="s">
        <v>368</v>
      </c>
      <c r="I62" s="103"/>
      <c r="J62" s="103"/>
      <c r="K62" s="103"/>
      <c r="L62" s="103"/>
    </row>
    <row r="63" spans="1:85" outlineLevel="1" x14ac:dyDescent="0.2"/>
    <row r="64" spans="1:85" outlineLevel="1" x14ac:dyDescent="0.2"/>
    <row r="65" outlineLevel="1" x14ac:dyDescent="0.2"/>
    <row r="66" outlineLevel="1" x14ac:dyDescent="0.2"/>
    <row r="67" outlineLevel="1" x14ac:dyDescent="0.2"/>
    <row r="68" outlineLevel="1" x14ac:dyDescent="0.2"/>
    <row r="69" outlineLevel="1" x14ac:dyDescent="0.2"/>
    <row r="70" outlineLevel="1" x14ac:dyDescent="0.2"/>
    <row r="71" outlineLevel="1" x14ac:dyDescent="0.2"/>
    <row r="72" outlineLevel="1" x14ac:dyDescent="0.2"/>
    <row r="73" outlineLevel="1" x14ac:dyDescent="0.2"/>
    <row r="74" outlineLevel="1" x14ac:dyDescent="0.2"/>
    <row r="75" outlineLevel="1" x14ac:dyDescent="0.2"/>
    <row r="76" outlineLevel="1" x14ac:dyDescent="0.2"/>
    <row r="77" outlineLevel="1" x14ac:dyDescent="0.2"/>
    <row r="78" outlineLevel="1" x14ac:dyDescent="0.2"/>
    <row r="79" outlineLevel="1" x14ac:dyDescent="0.2"/>
    <row r="80" outlineLevel="1" x14ac:dyDescent="0.2"/>
    <row r="81" spans="1:3" outlineLevel="1" x14ac:dyDescent="0.2"/>
    <row r="82" spans="1:3" outlineLevel="1" x14ac:dyDescent="0.2"/>
    <row r="83" spans="1:3" outlineLevel="1" x14ac:dyDescent="0.2"/>
    <row r="84" spans="1:3" x14ac:dyDescent="0.2">
      <c r="A84" s="49"/>
    </row>
    <row r="85" spans="1:3" hidden="1" x14ac:dyDescent="0.2">
      <c r="A85" s="21" t="s">
        <v>435</v>
      </c>
    </row>
    <row r="86" spans="1:3" outlineLevel="1" x14ac:dyDescent="0.2"/>
    <row r="87" spans="1:3" outlineLevel="1" x14ac:dyDescent="0.2"/>
    <row r="88" spans="1:3" outlineLevel="1" x14ac:dyDescent="0.2">
      <c r="C88" s="35" t="b">
        <v>0</v>
      </c>
    </row>
    <row r="89" spans="1:3" outlineLevel="1" x14ac:dyDescent="0.2"/>
    <row r="90" spans="1:3" outlineLevel="1" x14ac:dyDescent="0.2"/>
    <row r="91" spans="1:3" outlineLevel="1" x14ac:dyDescent="0.2"/>
    <row r="92" spans="1:3" outlineLevel="1" x14ac:dyDescent="0.2"/>
    <row r="93" spans="1:3" outlineLevel="1" x14ac:dyDescent="0.2"/>
    <row r="94" spans="1:3" outlineLevel="1" x14ac:dyDescent="0.2"/>
    <row r="95" spans="1:3" outlineLevel="1" x14ac:dyDescent="0.2"/>
    <row r="96" spans="1:3"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x14ac:dyDescent="0.2">
      <c r="A106" s="49"/>
    </row>
    <row r="107" spans="1:1" hidden="1" x14ac:dyDescent="0.2">
      <c r="A107" s="21" t="s">
        <v>437</v>
      </c>
    </row>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x14ac:dyDescent="0.2">
      <c r="A128" s="49"/>
    </row>
    <row r="129" spans="1:1" hidden="1" x14ac:dyDescent="0.2">
      <c r="A129" s="21" t="s">
        <v>438</v>
      </c>
    </row>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x14ac:dyDescent="0.2">
      <c r="A150" s="49"/>
    </row>
    <row r="151" spans="1:1" hidden="1" x14ac:dyDescent="0.2">
      <c r="A151" s="21" t="s">
        <v>439</v>
      </c>
    </row>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1" outlineLevel="1" x14ac:dyDescent="0.2"/>
    <row r="162" spans="1:1" outlineLevel="1" x14ac:dyDescent="0.2"/>
    <row r="163" spans="1:1" outlineLevel="1" x14ac:dyDescent="0.2"/>
    <row r="164" spans="1:1" outlineLevel="1" x14ac:dyDescent="0.2"/>
    <row r="165" spans="1:1" outlineLevel="1" x14ac:dyDescent="0.2"/>
    <row r="166" spans="1:1" outlineLevel="1" x14ac:dyDescent="0.2"/>
    <row r="167" spans="1:1" outlineLevel="1" x14ac:dyDescent="0.2"/>
    <row r="168" spans="1:1" outlineLevel="1" x14ac:dyDescent="0.2"/>
    <row r="169" spans="1:1" outlineLevel="1" x14ac:dyDescent="0.2"/>
    <row r="170" spans="1:1" outlineLevel="1" x14ac:dyDescent="0.2"/>
    <row r="171" spans="1:1" outlineLevel="1" x14ac:dyDescent="0.2"/>
    <row r="172" spans="1:1" x14ac:dyDescent="0.2">
      <c r="A172" s="49"/>
    </row>
    <row r="173" spans="1:1" hidden="1" x14ac:dyDescent="0.2">
      <c r="A173" s="21" t="s">
        <v>440</v>
      </c>
    </row>
    <row r="174" spans="1:1" outlineLevel="1" x14ac:dyDescent="0.2"/>
    <row r="175" spans="1:1" outlineLevel="1" x14ac:dyDescent="0.2"/>
    <row r="176" spans="1:1" outlineLevel="1" x14ac:dyDescent="0.2"/>
    <row r="177" outlineLevel="1" x14ac:dyDescent="0.2"/>
    <row r="178" outlineLevel="1" x14ac:dyDescent="0.2"/>
    <row r="179" outlineLevel="1" x14ac:dyDescent="0.2"/>
    <row r="180" outlineLevel="1" x14ac:dyDescent="0.2"/>
    <row r="181" outlineLevel="1" x14ac:dyDescent="0.2"/>
    <row r="182" outlineLevel="1" x14ac:dyDescent="0.2"/>
    <row r="183" outlineLevel="1" x14ac:dyDescent="0.2"/>
    <row r="184" outlineLevel="1" x14ac:dyDescent="0.2"/>
    <row r="185" outlineLevel="1" x14ac:dyDescent="0.2"/>
    <row r="186" outlineLevel="1" x14ac:dyDescent="0.2"/>
    <row r="187" outlineLevel="1" x14ac:dyDescent="0.2"/>
    <row r="188" outlineLevel="1" x14ac:dyDescent="0.2"/>
    <row r="189" outlineLevel="1" x14ac:dyDescent="0.2"/>
    <row r="190" outlineLevel="1" x14ac:dyDescent="0.2"/>
    <row r="191" outlineLevel="1" x14ac:dyDescent="0.2"/>
    <row r="192" outlineLevel="1" x14ac:dyDescent="0.2"/>
    <row r="193" spans="1:1" outlineLevel="1" x14ac:dyDescent="0.2"/>
    <row r="194" spans="1:1" x14ac:dyDescent="0.2">
      <c r="A194" s="49"/>
    </row>
    <row r="197" spans="1:1" x14ac:dyDescent="0.2">
      <c r="A197" s="19" t="s">
        <v>377</v>
      </c>
    </row>
  </sheetData>
  <dataValidations count="1">
    <dataValidation type="decimal" allowBlank="1" showInputMessage="1" showErrorMessage="1" error="Please enter a confidence level between 0 and 1." sqref="I10" xr:uid="{00000000-0002-0000-0800-000000000000}">
      <formula1>0</formula1>
      <formula2>1</formula2>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Laskentataulukot</vt:lpstr>
      </vt:variant>
      <vt:variant>
        <vt:i4>12</vt:i4>
      </vt:variant>
      <vt:variant>
        <vt:lpstr>Nimetyt alueet</vt:lpstr>
      </vt:variant>
      <vt:variant>
        <vt:i4>15</vt:i4>
      </vt:variant>
    </vt:vector>
  </HeadingPairs>
  <TitlesOfParts>
    <vt:vector size="27" baseType="lpstr">
      <vt:lpstr>AutoMPG</vt:lpstr>
      <vt:lpstr>Series plots</vt:lpstr>
      <vt:lpstr>MPG plots</vt:lpstr>
      <vt:lpstr>GP100M plots</vt:lpstr>
      <vt:lpstr>Model 1</vt:lpstr>
      <vt:lpstr>Model 2</vt:lpstr>
      <vt:lpstr>Model 3</vt:lpstr>
      <vt:lpstr>Model 4</vt:lpstr>
      <vt:lpstr>Model 5</vt:lpstr>
      <vt:lpstr>Model.5.R</vt:lpstr>
      <vt:lpstr>Model Summaries</vt:lpstr>
      <vt:lpstr>Sources</vt:lpstr>
      <vt:lpstr>Cylinders</vt:lpstr>
      <vt:lpstr>Displacement100ci</vt:lpstr>
      <vt:lpstr>GallonsPer100Miles</vt:lpstr>
      <vt:lpstr>GallonsPer100MilesTo1981</vt:lpstr>
      <vt:lpstr>Horsepower100</vt:lpstr>
      <vt:lpstr>MPG</vt:lpstr>
      <vt:lpstr>Name</vt:lpstr>
      <vt:lpstr>Origin</vt:lpstr>
      <vt:lpstr>Origin.Eq.1</vt:lpstr>
      <vt:lpstr>Origin.Eq.2</vt:lpstr>
      <vt:lpstr>Origin.Eq.3</vt:lpstr>
      <vt:lpstr>Seconds0to60</vt:lpstr>
      <vt:lpstr>Weight1000lb</vt:lpstr>
      <vt:lpstr>Year</vt:lpstr>
      <vt:lpstr>Year70To81</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Nau</dc:creator>
  <cp:lastModifiedBy>Tommi Lahti</cp:lastModifiedBy>
  <dcterms:created xsi:type="dcterms:W3CDTF">2018-02-25T16:07:14Z</dcterms:created>
  <dcterms:modified xsi:type="dcterms:W3CDTF">2021-02-18T19:13:10Z</dcterms:modified>
</cp:coreProperties>
</file>