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esktop\Turing Collage - DA\Module 3\Sprint 3 - RFM &amp; Customer Segmetation, CLV\CLV\"/>
    </mc:Choice>
  </mc:AlternateContent>
  <xr:revisionPtr revIDLastSave="0" documentId="13_ncr:1_{CA033CF5-6DFC-4FFB-83B3-A54C00782D32}" xr6:coauthVersionLast="47" xr6:coauthVersionMax="47" xr10:uidLastSave="{00000000-0000-0000-0000-000000000000}"/>
  <bookViews>
    <workbookView xWindow="-108" yWindow="-108" windowWidth="23256" windowHeight="12576" xr2:uid="{CA2623F3-80B3-4DA1-8E0E-CD3456D7FDC6}"/>
  </bookViews>
  <sheets>
    <sheet name="CLV analysis" sheetId="1" r:id="rId1"/>
    <sheet name="SQL query" sheetId="2" r:id="rId2"/>
    <sheet name="SQL query valid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2" i="1" l="1"/>
  <c r="C29" i="1"/>
  <c r="D29" i="1" s="1"/>
  <c r="C30" i="1"/>
  <c r="D30" i="1" s="1"/>
  <c r="C31" i="1"/>
  <c r="C32" i="1"/>
  <c r="D32" i="1" s="1"/>
  <c r="C33" i="1"/>
  <c r="D33" i="1" s="1"/>
  <c r="C34" i="1"/>
  <c r="D34" i="1" s="1"/>
  <c r="C35" i="1"/>
  <c r="C36" i="1"/>
  <c r="D36" i="1" s="1"/>
  <c r="C37" i="1"/>
  <c r="D37" i="1" s="1"/>
  <c r="C38" i="1"/>
  <c r="D38" i="1" s="1"/>
  <c r="C39" i="1"/>
  <c r="D39" i="1" s="1"/>
  <c r="C40" i="1"/>
  <c r="C28" i="1"/>
  <c r="D28" i="1" s="1"/>
  <c r="D17" i="1"/>
  <c r="E17" i="1"/>
  <c r="F17" i="1"/>
  <c r="G17" i="1"/>
  <c r="H17" i="1"/>
  <c r="I17" i="1"/>
  <c r="J17" i="1"/>
  <c r="K17" i="1"/>
  <c r="L17" i="1"/>
  <c r="M17" i="1"/>
  <c r="N17" i="1"/>
  <c r="O17" i="1"/>
  <c r="C17" i="1"/>
  <c r="C41" i="1" s="1"/>
  <c r="D41" i="1" l="1"/>
  <c r="E37" i="1"/>
  <c r="F37" i="1" s="1"/>
  <c r="E38" i="1"/>
  <c r="E34" i="1"/>
  <c r="F34" i="1" s="1"/>
  <c r="G34" i="1" s="1"/>
  <c r="H34" i="1" s="1"/>
  <c r="I34" i="1" s="1"/>
  <c r="E30" i="1"/>
  <c r="F30" i="1" s="1"/>
  <c r="G30" i="1" s="1"/>
  <c r="H30" i="1" s="1"/>
  <c r="I30" i="1" s="1"/>
  <c r="J30" i="1" s="1"/>
  <c r="K30" i="1" s="1"/>
  <c r="L30" i="1" s="1"/>
  <c r="M30" i="1" s="1"/>
  <c r="D35" i="1"/>
  <c r="E35" i="1" s="1"/>
  <c r="F35" i="1" s="1"/>
  <c r="G35" i="1" s="1"/>
  <c r="H35" i="1" s="1"/>
  <c r="D31" i="1"/>
  <c r="E31" i="1" s="1"/>
  <c r="F31" i="1" s="1"/>
  <c r="G31" i="1" s="1"/>
  <c r="H31" i="1" s="1"/>
  <c r="I31" i="1" s="1"/>
  <c r="J31" i="1" s="1"/>
  <c r="K31" i="1" s="1"/>
  <c r="L31" i="1" s="1"/>
  <c r="E28" i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E41" i="1"/>
  <c r="F41" i="1" s="1"/>
  <c r="F42" i="1" s="1"/>
  <c r="F61" i="1" s="1"/>
  <c r="E33" i="1"/>
  <c r="F33" i="1" s="1"/>
  <c r="G33" i="1" s="1"/>
  <c r="H33" i="1" s="1"/>
  <c r="I33" i="1" s="1"/>
  <c r="J33" i="1" s="1"/>
  <c r="E29" i="1"/>
  <c r="F29" i="1" s="1"/>
  <c r="G29" i="1" s="1"/>
  <c r="H29" i="1" s="1"/>
  <c r="I29" i="1" s="1"/>
  <c r="J29" i="1" s="1"/>
  <c r="K29" i="1" s="1"/>
  <c r="L29" i="1" s="1"/>
  <c r="M29" i="1" s="1"/>
  <c r="N29" i="1" s="1"/>
  <c r="D42" i="1"/>
  <c r="D63" i="1" s="1"/>
  <c r="E32" i="1"/>
  <c r="F32" i="1" s="1"/>
  <c r="G32" i="1" s="1"/>
  <c r="H32" i="1" s="1"/>
  <c r="I32" i="1" s="1"/>
  <c r="J32" i="1" s="1"/>
  <c r="K32" i="1" s="1"/>
  <c r="E36" i="1"/>
  <c r="F36" i="1" s="1"/>
  <c r="G36" i="1" s="1"/>
  <c r="G41" i="1" l="1"/>
  <c r="H41" i="1" s="1"/>
  <c r="E42" i="1"/>
  <c r="E62" i="1" s="1"/>
  <c r="F62" i="1" s="1"/>
  <c r="G42" i="1"/>
  <c r="G60" i="1" s="1"/>
  <c r="G62" i="1" l="1"/>
  <c r="E63" i="1"/>
  <c r="F63" i="1" s="1"/>
  <c r="G63" i="1" s="1"/>
  <c r="H63" i="1" s="1"/>
  <c r="G61" i="1"/>
  <c r="H61" i="1" s="1"/>
  <c r="I41" i="1"/>
  <c r="H42" i="1"/>
  <c r="H59" i="1" s="1"/>
  <c r="H62" i="1" l="1"/>
  <c r="H60" i="1"/>
  <c r="J41" i="1"/>
  <c r="I42" i="1"/>
  <c r="I58" i="1" s="1"/>
  <c r="I62" i="1" l="1"/>
  <c r="I59" i="1"/>
  <c r="I63" i="1"/>
  <c r="I60" i="1"/>
  <c r="I61" i="1"/>
  <c r="J42" i="1"/>
  <c r="J57" i="1" s="1"/>
  <c r="K41" i="1"/>
  <c r="J63" i="1" l="1"/>
  <c r="J59" i="1"/>
  <c r="J61" i="1"/>
  <c r="J58" i="1"/>
  <c r="J60" i="1"/>
  <c r="J62" i="1"/>
  <c r="L41" i="1"/>
  <c r="K42" i="1"/>
  <c r="K56" i="1" s="1"/>
  <c r="K61" i="1" l="1"/>
  <c r="K62" i="1"/>
  <c r="K59" i="1"/>
  <c r="L59" i="1" s="1"/>
  <c r="K60" i="1"/>
  <c r="L60" i="1" s="1"/>
  <c r="K57" i="1"/>
  <c r="K58" i="1"/>
  <c r="K63" i="1"/>
  <c r="M41" i="1"/>
  <c r="L42" i="1"/>
  <c r="L55" i="1" s="1"/>
  <c r="L58" i="1" l="1"/>
  <c r="L63" i="1"/>
  <c r="L56" i="1"/>
  <c r="L62" i="1"/>
  <c r="L57" i="1"/>
  <c r="L61" i="1"/>
  <c r="N41" i="1"/>
  <c r="M42" i="1"/>
  <c r="M54" i="1" s="1"/>
  <c r="M59" i="1" l="1"/>
  <c r="M57" i="1"/>
  <c r="M62" i="1"/>
  <c r="N62" i="1" s="1"/>
  <c r="M58" i="1"/>
  <c r="M56" i="1"/>
  <c r="M60" i="1"/>
  <c r="M61" i="1"/>
  <c r="N61" i="1" s="1"/>
  <c r="M55" i="1"/>
  <c r="M63" i="1"/>
  <c r="N42" i="1"/>
  <c r="N53" i="1" s="1"/>
  <c r="O41" i="1"/>
  <c r="O42" i="1" s="1"/>
  <c r="O61" i="1" l="1"/>
  <c r="O62" i="1"/>
  <c r="O53" i="1"/>
  <c r="N60" i="1"/>
  <c r="O60" i="1" s="1"/>
  <c r="N54" i="1"/>
  <c r="O54" i="1" s="1"/>
  <c r="N63" i="1"/>
  <c r="O63" i="1" s="1"/>
  <c r="N56" i="1"/>
  <c r="O56" i="1" s="1"/>
  <c r="N59" i="1"/>
  <c r="O59" i="1" s="1"/>
  <c r="N55" i="1"/>
  <c r="O55" i="1" s="1"/>
  <c r="N58" i="1"/>
  <c r="O58" i="1" s="1"/>
  <c r="N57" i="1"/>
  <c r="O57" i="1" s="1"/>
</calcChain>
</file>

<file path=xl/sharedStrings.xml><?xml version="1.0" encoding="utf-8"?>
<sst xmlns="http://schemas.openxmlformats.org/spreadsheetml/2006/main" count="167" uniqueCount="115">
  <si>
    <t>Cumulative Growth %</t>
  </si>
  <si>
    <t>Weekly Average Revenue by Cohorts (USD)</t>
  </si>
  <si>
    <t>Cumulative Revenue by Cohorts (USD)</t>
  </si>
  <si>
    <t>Revenue Prediction by Cohorts (USD)</t>
  </si>
  <si>
    <t>Prediction</t>
  </si>
  <si>
    <t>Registration Date</t>
  </si>
  <si>
    <t>Cohort Size</t>
  </si>
  <si>
    <t>Weekly average USD</t>
  </si>
  <si>
    <t>Week 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</si>
  <si>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</si>
  <si>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</si>
  <si>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</si>
  <si>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</si>
  <si>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</si>
  <si>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</si>
  <si>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</si>
  <si>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</si>
  <si>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</si>
  <si>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</si>
  <si>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</si>
  <si>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</si>
  <si>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r>
      <t>WITH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reference_date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</si>
  <si>
    <r>
      <t xml:space="preserve">    </t>
    </r>
    <r>
      <rPr>
        <sz val="7"/>
        <color rgb="FF1967D2"/>
        <rFont val="Consolas"/>
        <family val="3"/>
      </rPr>
      <t>SELECT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</t>
    </r>
    <r>
      <rPr>
        <sz val="7"/>
        <color rgb="FF202124"/>
        <rFont val="Consolas"/>
        <family val="3"/>
      </rPr>
      <t xml:space="preserve"> </t>
    </r>
    <r>
      <rPr>
        <sz val="7"/>
        <color rgb="FF188038"/>
        <rFont val="Consolas"/>
        <family val="3"/>
      </rPr>
      <t>'2021-01-24'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ref_date</t>
    </r>
  </si>
  <si>
    <r>
      <t>)</t>
    </r>
    <r>
      <rPr>
        <sz val="7"/>
        <color rgb="FF202124"/>
        <rFont val="Consolas"/>
        <family val="3"/>
      </rPr>
      <t>,</t>
    </r>
  </si>
  <si>
    <t>-- Get first visit as registration for each user</t>
  </si>
  <si>
    <r>
      <t>first_visit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</si>
  <si>
    <r>
      <t xml:space="preserve">    </t>
    </r>
    <r>
      <rPr>
        <sz val="7"/>
        <color rgb="FF1967D2"/>
        <rFont val="Consolas"/>
        <family val="3"/>
      </rPr>
      <t>SELECT</t>
    </r>
  </si>
  <si>
    <r>
      <t xml:space="preserve">        </t>
    </r>
    <r>
      <rPr>
        <sz val="7"/>
        <color rgb="FF000000"/>
        <rFont val="Consolas"/>
        <family val="3"/>
      </rPr>
      <t>user_pseudo_id</t>
    </r>
    <r>
      <rPr>
        <sz val="7"/>
        <color rgb="FF202124"/>
        <rFont val="Consolas"/>
        <family val="3"/>
      </rPr>
      <t>,</t>
    </r>
  </si>
  <si>
    <r>
      <t xml:space="preserve">        </t>
    </r>
    <r>
      <rPr>
        <sz val="7"/>
        <color rgb="FF1967D2"/>
        <rFont val="Consolas"/>
        <family val="3"/>
      </rPr>
      <t>MIN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DATE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TIMESTAMP_MICROS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event_timestamp</t>
    </r>
    <r>
      <rPr>
        <sz val="7"/>
        <color rgb="FF3C4043"/>
        <rFont val="Consolas"/>
        <family val="3"/>
      </rPr>
      <t>)))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registration_date</t>
    </r>
  </si>
  <si>
    <r>
      <t xml:space="preserve">    </t>
    </r>
    <r>
      <rPr>
        <sz val="7"/>
        <color rgb="FF1967D2"/>
        <rFont val="Consolas"/>
        <family val="3"/>
      </rPr>
      <t>FROM</t>
    </r>
  </si>
  <si>
    <r>
      <t xml:space="preserve">        </t>
    </r>
    <r>
      <rPr>
        <sz val="7"/>
        <color rgb="FF188038"/>
        <rFont val="Consolas"/>
        <family val="3"/>
      </rPr>
      <t>`tc-da-1.turing_data_analytics.raw_events`</t>
    </r>
  </si>
  <si>
    <r>
      <t xml:space="preserve">    </t>
    </r>
    <r>
      <rPr>
        <sz val="7"/>
        <color rgb="FF1967D2"/>
        <rFont val="Consolas"/>
        <family val="3"/>
      </rPr>
      <t>GROUP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BY</t>
    </r>
  </si>
  <si>
    <r>
      <t xml:space="preserve">        </t>
    </r>
    <r>
      <rPr>
        <sz val="7"/>
        <color rgb="FF000000"/>
        <rFont val="Consolas"/>
        <family val="3"/>
      </rPr>
      <t>user_pseudo_id</t>
    </r>
  </si>
  <si>
    <t>-- Identify weekly cohorts based on the first visit date</t>
  </si>
  <si>
    <r>
      <t>weekly_cohorts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</si>
  <si>
    <r>
      <t xml:space="preserve">        </t>
    </r>
    <r>
      <rPr>
        <sz val="7"/>
        <color rgb="FF000000"/>
        <rFont val="Consolas"/>
        <family val="3"/>
      </rPr>
      <t>registration_date</t>
    </r>
    <r>
      <rPr>
        <sz val="7"/>
        <color rgb="FF202124"/>
        <rFont val="Consolas"/>
        <family val="3"/>
      </rPr>
      <t>,</t>
    </r>
  </si>
  <si>
    <r>
      <t xml:space="preserve">        </t>
    </r>
    <r>
      <rPr>
        <sz val="7"/>
        <color rgb="FF1967D2"/>
        <rFont val="Consolas"/>
        <family val="3"/>
      </rPr>
      <t>DATE_TRUNC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registration_date</t>
    </r>
    <r>
      <rPr>
        <sz val="7"/>
        <color rgb="FF202124"/>
        <rFont val="Consolas"/>
        <family val="3"/>
      </rPr>
      <t xml:space="preserve">,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registration_week</t>
    </r>
  </si>
  <si>
    <r>
      <t xml:space="preserve">        </t>
    </r>
    <r>
      <rPr>
        <sz val="7"/>
        <color rgb="FF000000"/>
        <rFont val="Consolas"/>
        <family val="3"/>
      </rPr>
      <t>first_visit</t>
    </r>
  </si>
  <si>
    <t>-- Calculate cohort size by counting distinct users in each cohort</t>
  </si>
  <si>
    <r>
      <t>cohort_size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</si>
  <si>
    <r>
      <t xml:space="preserve">        </t>
    </r>
    <r>
      <rPr>
        <sz val="7"/>
        <color rgb="FF000000"/>
        <rFont val="Consolas"/>
        <family val="3"/>
      </rPr>
      <t>registration_week</t>
    </r>
    <r>
      <rPr>
        <sz val="7"/>
        <color rgb="FF202124"/>
        <rFont val="Consolas"/>
        <family val="3"/>
      </rPr>
      <t>,</t>
    </r>
  </si>
  <si>
    <r>
      <t xml:space="preserve">        </t>
    </r>
    <r>
      <rPr>
        <sz val="7"/>
        <color rgb="FF1967D2"/>
        <rFont val="Consolas"/>
        <family val="3"/>
      </rPr>
      <t>COUNT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DISTINCT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user_pseudo_id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cohort_size</t>
    </r>
    <r>
      <rPr>
        <sz val="7"/>
        <color rgb="FF202124"/>
        <rFont val="Consolas"/>
        <family val="3"/>
      </rPr>
      <t>,</t>
    </r>
  </si>
  <si>
    <r>
      <t xml:space="preserve">        </t>
    </r>
    <r>
      <rPr>
        <sz val="7"/>
        <color rgb="FF1967D2"/>
        <rFont val="Consolas"/>
        <family val="3"/>
      </rPr>
      <t>MIN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registration_date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cohort_start_date</t>
    </r>
  </si>
  <si>
    <r>
      <t xml:space="preserve">        </t>
    </r>
    <r>
      <rPr>
        <sz val="7"/>
        <color rgb="FF000000"/>
        <rFont val="Consolas"/>
        <family val="3"/>
      </rPr>
      <t>weekly_cohorts</t>
    </r>
  </si>
  <si>
    <r>
      <t xml:space="preserve">        </t>
    </r>
    <r>
      <rPr>
        <sz val="7"/>
        <color rgb="FF000000"/>
        <rFont val="Consolas"/>
        <family val="3"/>
      </rPr>
      <t>registration_week</t>
    </r>
  </si>
  <si>
    <t>-- Calculate weekly revenue from purchases for each user and cohort</t>
  </si>
  <si>
    <r>
      <t>weekly_revenue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</si>
  <si>
    <r>
      <t xml:space="preserve">        </t>
    </r>
    <r>
      <rPr>
        <sz val="7"/>
        <color rgb="FF000000"/>
        <rFont val="Consolas"/>
        <family val="3"/>
      </rPr>
      <t>wc.registration_week</t>
    </r>
    <r>
      <rPr>
        <sz val="7"/>
        <color rgb="FF202124"/>
        <rFont val="Consolas"/>
        <family val="3"/>
      </rPr>
      <t>,</t>
    </r>
  </si>
  <si>
    <r>
      <t xml:space="preserve">        </t>
    </r>
    <r>
      <rPr>
        <sz val="7"/>
        <color rgb="FF1967D2"/>
        <rFont val="Consolas"/>
        <family val="3"/>
      </rPr>
      <t>DATE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TIMESTAMP_MICROS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re.event_timestamp</t>
    </r>
    <r>
      <rPr>
        <sz val="7"/>
        <color rgb="FF3C4043"/>
        <rFont val="Consolas"/>
        <family val="3"/>
      </rPr>
      <t>))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event_date</t>
    </r>
    <r>
      <rPr>
        <sz val="7"/>
        <color rgb="FF202124"/>
        <rFont val="Consolas"/>
        <family val="3"/>
      </rPr>
      <t>,</t>
    </r>
  </si>
  <si>
    <r>
      <t xml:space="preserve">        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re.purchase_revenue_in_usd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B80672"/>
        <rFont val="Consolas"/>
        <family val="3"/>
      </rPr>
      <t>-- Total revenue for the week</t>
    </r>
  </si>
  <si>
    <r>
      <t xml:space="preserve">        </t>
    </r>
    <r>
      <rPr>
        <sz val="7"/>
        <color rgb="FF000000"/>
        <rFont val="Consolas"/>
        <family val="3"/>
      </rPr>
      <t>weekly_cohorts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wc</t>
    </r>
  </si>
  <si>
    <r>
      <t xml:space="preserve">    </t>
    </r>
    <r>
      <rPr>
        <sz val="7"/>
        <color rgb="FF1967D2"/>
        <rFont val="Consolas"/>
        <family val="3"/>
      </rPr>
      <t>JOIN</t>
    </r>
  </si>
  <si>
    <r>
      <t xml:space="preserve">        </t>
    </r>
    <r>
      <rPr>
        <sz val="7"/>
        <color rgb="FF188038"/>
        <rFont val="Consolas"/>
        <family val="3"/>
      </rPr>
      <t>`tc-da-1.turing_data_analytics.raw_events`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re</t>
    </r>
  </si>
  <si>
    <r>
      <t xml:space="preserve">    </t>
    </r>
    <r>
      <rPr>
        <sz val="7"/>
        <color rgb="FF1967D2"/>
        <rFont val="Consolas"/>
        <family val="3"/>
      </rPr>
      <t>ON</t>
    </r>
  </si>
  <si>
    <r>
      <t xml:space="preserve">        </t>
    </r>
    <r>
      <rPr>
        <sz val="7"/>
        <color rgb="FF000000"/>
        <rFont val="Consolas"/>
        <family val="3"/>
      </rPr>
      <t>wc.user_pseudo_id</t>
    </r>
    <r>
      <rPr>
        <sz val="7"/>
        <color rgb="FF202124"/>
        <rFont val="Consolas"/>
        <family val="3"/>
      </rPr>
      <t xml:space="preserve"> = </t>
    </r>
    <r>
      <rPr>
        <sz val="7"/>
        <color rgb="FF000000"/>
        <rFont val="Consolas"/>
        <family val="3"/>
      </rPr>
      <t>re.user_pseudo_id</t>
    </r>
  </si>
  <si>
    <r>
      <t xml:space="preserve">    </t>
    </r>
    <r>
      <rPr>
        <sz val="7"/>
        <color rgb="FF1967D2"/>
        <rFont val="Consolas"/>
        <family val="3"/>
      </rPr>
      <t>WHERE</t>
    </r>
  </si>
  <si>
    <r>
      <t xml:space="preserve">        </t>
    </r>
    <r>
      <rPr>
        <sz val="7"/>
        <color rgb="FF000000"/>
        <rFont val="Consolas"/>
        <family val="3"/>
      </rPr>
      <t>re.event_name</t>
    </r>
    <r>
      <rPr>
        <sz val="7"/>
        <color rgb="FF202124"/>
        <rFont val="Consolas"/>
        <family val="3"/>
      </rPr>
      <t xml:space="preserve"> = </t>
    </r>
    <r>
      <rPr>
        <sz val="7"/>
        <color rgb="FF188038"/>
        <rFont val="Consolas"/>
        <family val="3"/>
      </rPr>
      <t>'purchase'</t>
    </r>
  </si>
  <si>
    <t xml:space="preserve">    </t>
  </si>
  <si>
    <r>
      <t xml:space="preserve">        </t>
    </r>
    <r>
      <rPr>
        <sz val="7"/>
        <color rgb="FF000000"/>
        <rFont val="Consolas"/>
        <family val="3"/>
      </rPr>
      <t>wc.registration_week</t>
    </r>
    <r>
      <rPr>
        <sz val="7"/>
        <color rgb="FF202124"/>
        <rFont val="Consolas"/>
        <family val="3"/>
      </rPr>
      <t xml:space="preserve">, </t>
    </r>
    <r>
      <rPr>
        <sz val="7"/>
        <color rgb="FF000000"/>
        <rFont val="Consolas"/>
        <family val="3"/>
      </rPr>
      <t>event_date</t>
    </r>
  </si>
  <si>
    <t>)</t>
  </si>
  <si>
    <t>SELECT</t>
  </si>
  <si>
    <r>
      <t xml:space="preserve">    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registration_date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</si>
  <si>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</si>
  <si>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week_0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</si>
  <si>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2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week_1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</si>
  <si>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2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3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week_2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</si>
  <si>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3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4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week_3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</si>
  <si>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4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5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week_4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</si>
  <si>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5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6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week_5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</si>
  <si>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6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7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week_6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</si>
  <si>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7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8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week_7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</si>
  <si>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8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9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week_8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</si>
  <si>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9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10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week_9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</si>
  <si>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10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11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week_10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</si>
  <si>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11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12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week_11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</si>
  <si>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COALESCE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SUM</t>
    </r>
    <r>
      <rPr>
        <sz val="7"/>
        <color rgb="FF3C4043"/>
        <rFont val="Consolas"/>
        <family val="3"/>
      </rPr>
      <t>(</t>
    </r>
    <r>
      <rPr>
        <sz val="7"/>
        <color rgb="FF1967D2"/>
        <rFont val="Consolas"/>
        <family val="3"/>
      </rPr>
      <t>CASE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WHEN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&gt;=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12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wr.event_date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&lt;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DATE_ADD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1967D2"/>
        <rFont val="Consolas"/>
        <family val="3"/>
      </rPr>
      <t>INTERVAL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13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THEN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wr.total_revenue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ELSE</t>
    </r>
    <r>
      <rPr>
        <sz val="7"/>
        <color rgb="FF202124"/>
        <rFont val="Consolas"/>
        <family val="3"/>
      </rPr>
      <t xml:space="preserve"> </t>
    </r>
    <r>
      <rPr>
        <sz val="7"/>
        <color rgb="FFB06000"/>
        <rFont val="Consolas"/>
        <family val="3"/>
      </rPr>
      <t>0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END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/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NULLIF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cs.cohort_size</t>
    </r>
    <r>
      <rPr>
        <sz val="7"/>
        <color rgb="FF202124"/>
        <rFont val="Consolas"/>
        <family val="3"/>
      </rPr>
      <t xml:space="preserve">, </t>
    </r>
    <r>
      <rPr>
        <sz val="7"/>
        <color rgb="FFB06000"/>
        <rFont val="Consolas"/>
        <family val="3"/>
      </rPr>
      <t>0</t>
    </r>
    <r>
      <rPr>
        <sz val="7"/>
        <color rgb="FF3C4043"/>
        <rFont val="Consolas"/>
        <family val="3"/>
      </rPr>
      <t>)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week_12</t>
    </r>
  </si>
  <si>
    <t>FROM</t>
  </si>
  <si>
    <r>
      <t xml:space="preserve">    </t>
    </r>
    <r>
      <rPr>
        <sz val="7"/>
        <color rgb="FF000000"/>
        <rFont val="Consolas"/>
        <family val="3"/>
      </rPr>
      <t>cohort_size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cs</t>
    </r>
  </si>
  <si>
    <r>
      <t>LEFT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JOIN</t>
    </r>
  </si>
  <si>
    <r>
      <t xml:space="preserve">    </t>
    </r>
    <r>
      <rPr>
        <sz val="7"/>
        <color rgb="FF000000"/>
        <rFont val="Consolas"/>
        <family val="3"/>
      </rPr>
      <t>weekly_revenue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wr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ON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cs.registration_week</t>
    </r>
    <r>
      <rPr>
        <sz val="7"/>
        <color rgb="FF202124"/>
        <rFont val="Consolas"/>
        <family val="3"/>
      </rPr>
      <t xml:space="preserve"> = </t>
    </r>
    <r>
      <rPr>
        <sz val="7"/>
        <color rgb="FF000000"/>
        <rFont val="Consolas"/>
        <family val="3"/>
      </rPr>
      <t>wr.registration_week</t>
    </r>
  </si>
  <si>
    <r>
      <t>GROUP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BY</t>
    </r>
  </si>
  <si>
    <r>
      <t xml:space="preserve">    </t>
    </r>
    <r>
      <rPr>
        <sz val="7"/>
        <color rgb="FF000000"/>
        <rFont val="Consolas"/>
        <family val="3"/>
      </rPr>
      <t>cs.cohort_start_date</t>
    </r>
    <r>
      <rPr>
        <sz val="7"/>
        <color rgb="FF202124"/>
        <rFont val="Consolas"/>
        <family val="3"/>
      </rPr>
      <t xml:space="preserve">, </t>
    </r>
    <r>
      <rPr>
        <sz val="7"/>
        <color rgb="FF000000"/>
        <rFont val="Consolas"/>
        <family val="3"/>
      </rPr>
      <t>cs.cohort_size</t>
    </r>
  </si>
  <si>
    <r>
      <t>ORDER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BY</t>
    </r>
  </si>
  <si>
    <r>
      <t xml:space="preserve">    </t>
    </r>
    <r>
      <rPr>
        <sz val="7"/>
        <color rgb="FF000000"/>
        <rFont val="Consolas"/>
        <family val="3"/>
      </rPr>
      <t>cs.cohort_start_date</t>
    </r>
  </si>
  <si>
    <r>
      <t>WITH</t>
    </r>
    <r>
      <rPr>
        <sz val="7"/>
        <color rgb="FF202124"/>
        <rFont val="Consolas"/>
        <family val="3"/>
      </rPr>
      <t xml:space="preserve"> </t>
    </r>
  </si>
  <si>
    <r>
      <t>first_visit_1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</si>
  <si>
    <r>
      <t>       </t>
    </r>
    <r>
      <rPr>
        <sz val="7"/>
        <color rgb="FF3C4043"/>
        <rFont val="Consolas"/>
        <family val="3"/>
      </rPr>
      <t>*</t>
    </r>
  </si>
  <si>
    <r>
      <t>   </t>
    </r>
    <r>
      <rPr>
        <sz val="7"/>
        <color rgb="FF3C4043"/>
        <rFont val="Consolas"/>
        <family val="3"/>
      </rPr>
      <t>)</t>
    </r>
  </si>
  <si>
    <t>,</t>
  </si>
  <si>
    <r>
      <t>first_visit_2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</si>
  <si>
    <r>
      <t>       </t>
    </r>
    <r>
      <rPr>
        <sz val="7"/>
        <color rgb="FF000000"/>
        <rFont val="Consolas"/>
        <family val="3"/>
      </rPr>
      <t>user_pseudo_id</t>
    </r>
    <r>
      <rPr>
        <sz val="7"/>
        <color rgb="FF202124"/>
        <rFont val="Consolas"/>
        <family val="3"/>
      </rPr>
      <t>,</t>
    </r>
  </si>
  <si>
    <r>
      <t xml:space="preserve">    </t>
    </r>
    <r>
      <rPr>
        <sz val="7"/>
        <color rgb="FF1967D2"/>
        <rFont val="Consolas"/>
        <family val="3"/>
      </rPr>
      <t>GROUP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BY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user_pseudo_id</t>
    </r>
  </si>
  <si>
    <r>
      <t>First_visit_3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AS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</si>
  <si>
    <r>
      <t>   </t>
    </r>
    <r>
      <rPr>
        <sz val="7"/>
        <color rgb="FF1967D2"/>
        <rFont val="Consolas"/>
        <family val="3"/>
      </rPr>
      <t>SELECT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*</t>
    </r>
    <r>
      <rPr>
        <sz val="7"/>
        <color rgb="FF202124"/>
        <rFont val="Consolas"/>
        <family val="3"/>
      </rPr>
      <t xml:space="preserve"> </t>
    </r>
  </si>
  <si>
    <r>
      <t>   </t>
    </r>
    <r>
      <rPr>
        <sz val="7"/>
        <color rgb="FF1967D2"/>
        <rFont val="Consolas"/>
        <family val="3"/>
      </rPr>
      <t>FROM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first_visit_1</t>
    </r>
  </si>
  <si>
    <r>
      <t>   </t>
    </r>
    <r>
      <rPr>
        <sz val="7"/>
        <color rgb="FF1967D2"/>
        <rFont val="Consolas"/>
        <family val="3"/>
      </rPr>
      <t>join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first_visit_2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ON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first_visit_2.user_pseudo_id</t>
    </r>
    <r>
      <rPr>
        <sz val="7"/>
        <color rgb="FF202124"/>
        <rFont val="Consolas"/>
        <family val="3"/>
      </rPr>
      <t xml:space="preserve"> = </t>
    </r>
    <r>
      <rPr>
        <sz val="7"/>
        <color rgb="FF000000"/>
        <rFont val="Consolas"/>
        <family val="3"/>
      </rPr>
      <t>first_visit_1.user_pseudo_id</t>
    </r>
  </si>
  <si>
    <t>   </t>
  </si>
  <si>
    <r>
      <t>SELECT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*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FROM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First_visit_3</t>
    </r>
  </si>
  <si>
    <r>
      <t>WHERE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(</t>
    </r>
    <r>
      <rPr>
        <sz val="7"/>
        <color rgb="FF000000"/>
        <rFont val="Consolas"/>
        <family val="3"/>
      </rPr>
      <t>registration_date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Between</t>
    </r>
    <r>
      <rPr>
        <sz val="7"/>
        <color rgb="FF202124"/>
        <rFont val="Consolas"/>
        <family val="3"/>
      </rPr>
      <t xml:space="preserve"> </t>
    </r>
    <r>
      <rPr>
        <sz val="7"/>
        <color rgb="FF188038"/>
        <rFont val="Consolas"/>
        <family val="3"/>
      </rPr>
      <t>"2020-11-01"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188038"/>
        <rFont val="Consolas"/>
        <family val="3"/>
      </rPr>
      <t>"2020-11-07"</t>
    </r>
    <r>
      <rPr>
        <sz val="7"/>
        <color rgb="FF202124"/>
        <rFont val="Consolas"/>
        <family val="3"/>
      </rPr>
      <t xml:space="preserve"> </t>
    </r>
    <r>
      <rPr>
        <sz val="7"/>
        <color rgb="FF3C4043"/>
        <rFont val="Consolas"/>
        <family val="3"/>
      </rPr>
      <t>)</t>
    </r>
  </si>
  <si>
    <r>
      <t>AND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event_name</t>
    </r>
    <r>
      <rPr>
        <sz val="7"/>
        <color rgb="FF202124"/>
        <rFont val="Consolas"/>
        <family val="3"/>
      </rPr>
      <t xml:space="preserve"> = </t>
    </r>
    <r>
      <rPr>
        <sz val="7"/>
        <color rgb="FF188038"/>
        <rFont val="Consolas"/>
        <family val="3"/>
      </rPr>
      <t>"purchase"</t>
    </r>
  </si>
  <si>
    <r>
      <t>ORDER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BY</t>
    </r>
    <r>
      <rPr>
        <sz val="7"/>
        <color rgb="FF202124"/>
        <rFont val="Consolas"/>
        <family val="3"/>
      </rPr>
      <t xml:space="preserve"> </t>
    </r>
    <r>
      <rPr>
        <sz val="7"/>
        <color rgb="FF000000"/>
        <rFont val="Consolas"/>
        <family val="3"/>
      </rPr>
      <t>event_date</t>
    </r>
    <r>
      <rPr>
        <sz val="7"/>
        <color rgb="FF202124"/>
        <rFont val="Consolas"/>
        <family val="3"/>
      </rPr>
      <t xml:space="preserve"> </t>
    </r>
    <r>
      <rPr>
        <sz val="7"/>
        <color rgb="FF1967D2"/>
        <rFont val="Consolas"/>
        <family val="3"/>
      </rPr>
      <t>DESC</t>
    </r>
  </si>
  <si>
    <t>Summary of Key Recommendations</t>
  </si>
  <si>
    <r>
      <t>Retention and Re-engagement Focus</t>
    </r>
    <r>
      <rPr>
        <sz val="11"/>
        <color theme="1"/>
        <rFont val="Aptos Narrow"/>
        <family val="2"/>
        <scheme val="minor"/>
      </rPr>
      <t>: Since the revenue drops sharply after the initial weeks, a targeted strategy to engage users during and after their signup phase might help improve retention.</t>
    </r>
  </si>
  <si>
    <r>
      <t>Benchmark Cohorts for Optimization</t>
    </r>
    <r>
      <rPr>
        <sz val="11"/>
        <color theme="1"/>
        <rFont val="Aptos Narrow"/>
        <family val="2"/>
        <scheme val="minor"/>
      </rPr>
      <t>: Cohorts like 08/11/2020 and 15/11/2020 with relatively higher retention could be analyzed further for patterns or marketing strategies that helped retain users.</t>
    </r>
  </si>
  <si>
    <r>
      <t>Revenue Potential Mapping</t>
    </r>
    <r>
      <rPr>
        <sz val="11"/>
        <color theme="1"/>
        <rFont val="Aptos Narrow"/>
        <family val="2"/>
        <scheme val="minor"/>
      </rPr>
      <t>: Use early-week revenue patterns as a predictor for future performance and to gauge the long-term potential of new cohorts.</t>
    </r>
  </si>
  <si>
    <t>Weekly cumulative average USD</t>
  </si>
  <si>
    <r>
      <t>Weekly Average Across Cohorts</t>
    </r>
    <r>
      <rPr>
        <sz val="11"/>
        <color theme="1"/>
        <rFont val="Aptos Narrow"/>
        <family val="2"/>
        <scheme val="minor"/>
      </rPr>
      <t>: Revenue drops steadily each week, per the "Weekly average USD" row, pointing to a need for targeted strategies to sustain post-signup revenue.</t>
    </r>
  </si>
  <si>
    <r>
      <t>Growth Rate Trends</t>
    </r>
    <r>
      <rPr>
        <sz val="11"/>
        <color theme="1"/>
        <rFont val="Aptos Narrow"/>
        <family val="2"/>
        <scheme val="minor"/>
      </rPr>
      <t>: Cumulative revenue shows early peaks with slower growth over time. The 01/11/2020 cohort grows from $0.9380 in Week 0 to $2.3746 by Week 12, but most revenue is earned early on.</t>
    </r>
  </si>
  <si>
    <r>
      <t>Slowdown in Cohort Growth After Week 5</t>
    </r>
    <r>
      <rPr>
        <sz val="11"/>
        <color theme="1"/>
        <rFont val="Aptos Narrow"/>
        <family val="2"/>
        <scheme val="minor"/>
      </rPr>
      <t>: Growth slows significantly after Week 5, often dropping below 1%. Early engagement is crucial, as revenue potential solidifies in the first five weeks.</t>
    </r>
  </si>
  <si>
    <r>
      <t>Potential Cohort Success Metrics</t>
    </r>
    <r>
      <rPr>
        <sz val="11"/>
        <color theme="1"/>
        <rFont val="Aptos Narrow"/>
        <family val="2"/>
        <scheme val="minor"/>
      </rPr>
      <t>: Cohorts like 08/11/2020 and 15/11/2020 show higher cumulative growth and could serve as benchmarks for future strategies.</t>
    </r>
  </si>
  <si>
    <r>
      <t>Revenue Plateau</t>
    </r>
    <r>
      <rPr>
        <sz val="11"/>
        <color theme="1"/>
        <rFont val="Aptos Narrow"/>
        <family val="2"/>
        <scheme val="minor"/>
      </rPr>
      <t>: Growth usually peaks by Week 12. For example, the 01/11/2020 cohort hits $2.3746 by then, showing a saturation point after three months.</t>
    </r>
  </si>
  <si>
    <r>
      <rPr>
        <b/>
        <sz val="11"/>
        <color theme="1"/>
        <rFont val="Aptos Narrow"/>
        <family val="2"/>
        <scheme val="minor"/>
      </rPr>
      <t xml:space="preserve">Cumulative Growth % </t>
    </r>
    <r>
      <rPr>
        <sz val="11"/>
        <color theme="1"/>
        <rFont val="Aptos Narrow"/>
        <family val="2"/>
        <scheme val="minor"/>
      </rPr>
      <t xml:space="preserve">slows significantly after the initial weeks. The 01/11/2020 cohort shows a 23.29% increase from Week 0 to Week 1, but the rate drops to around 1-2% per week by Week 12. </t>
    </r>
  </si>
  <si>
    <r>
      <t>Early Cohorts Outperform Later Ones</t>
    </r>
    <r>
      <rPr>
        <sz val="11"/>
        <color theme="1"/>
        <rFont val="Aptos Narrow"/>
        <family val="2"/>
        <scheme val="minor"/>
      </rPr>
      <t>: Early cohorts, like 01/11/2020, achieve higher revenue by Week 12 than later cohorts, suggesting that initial engagement strategies were more effective.</t>
    </r>
  </si>
  <si>
    <r>
      <t>High Initial Revenue Drop</t>
    </r>
    <r>
      <rPr>
        <sz val="11"/>
        <color theme="1"/>
        <rFont val="Aptos Narrow"/>
        <family val="2"/>
        <scheme val="minor"/>
      </rPr>
      <t>: Revenue surges in Week 0 but drops sharply by Week 1. For example, the 01/11/2020 cohort's revenue falls from $0.9380 to $0.3264, indicating strong initial spending that quickly fades.</t>
    </r>
  </si>
  <si>
    <r>
      <t>Cohort Retention Variance</t>
    </r>
    <r>
      <rPr>
        <sz val="11"/>
        <color theme="1"/>
        <rFont val="Aptos Narrow"/>
        <family val="2"/>
        <scheme val="minor"/>
      </rPr>
      <t>: Different cohorts retain revenue differently. The 01/11/2020 cohort still makes $0.0182 by Week 12, while later cohorts hardly earn beyond Week 5. There's need to Investigate why some cohorts fare better.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</si>
</sst>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HelveticaNowDisplay-Md"/>
    </font>
    <font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sz val="8"/>
      <name val="Aptos Narrow"/>
      <family val="2"/>
      <scheme val="minor"/>
    </font>
    <font>
      <sz val="7"/>
      <color rgb="FF202124"/>
      <name val="Consolas"/>
      <family val="3"/>
    </font>
    <font>
      <sz val="7"/>
      <color rgb="FF1967D2"/>
      <name val="Consolas"/>
      <family val="3"/>
    </font>
    <font>
      <sz val="7"/>
      <color rgb="FF000000"/>
      <name val="Consolas"/>
      <family val="3"/>
    </font>
    <font>
      <sz val="7"/>
      <color rgb="FF3C4043"/>
      <name val="Consolas"/>
      <family val="3"/>
    </font>
    <font>
      <sz val="7"/>
      <color rgb="FF188038"/>
      <name val="Consolas"/>
      <family val="3"/>
    </font>
    <font>
      <sz val="7"/>
      <color rgb="FFB80672"/>
      <name val="Consolas"/>
      <family val="3"/>
    </font>
    <font>
      <sz val="7"/>
      <color rgb="FFB06000"/>
      <name val="Consolas"/>
      <family val="3"/>
    </font>
    <font>
      <b/>
      <sz val="13.5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/>
    </xf>
    <xf numFmtId="164" fontId="3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5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F508-E189-4A68-80A4-4638E34AC9CD}">
  <dimension ref="A2:AI74"/>
  <sheetViews>
    <sheetView tabSelected="1" topLeftCell="A48" workbookViewId="0">
      <selection activeCell="O11" sqref="O11"/>
    </sheetView>
  </sheetViews>
  <sheetFormatPr defaultRowHeight="14.4"/>
  <cols>
    <col min="1" max="1" width="16.21875" customWidth="1"/>
    <col min="2" max="2" width="11.109375" customWidth="1"/>
    <col min="3" max="15" width="12.109375" bestFit="1" customWidth="1"/>
  </cols>
  <sheetData>
    <row r="2" spans="1:18">
      <c r="A2" s="3" t="s">
        <v>1</v>
      </c>
    </row>
    <row r="3" spans="1:18" ht="18">
      <c r="A3" s="7" t="s">
        <v>5</v>
      </c>
      <c r="B3" s="7" t="s">
        <v>6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R3" s="16"/>
    </row>
    <row r="4" spans="1:18">
      <c r="A4" s="9">
        <v>44136</v>
      </c>
      <c r="B4" s="7">
        <v>20078</v>
      </c>
      <c r="C4" s="1">
        <v>0.93799183185576196</v>
      </c>
      <c r="D4" s="1">
        <v>0.32637712919613499</v>
      </c>
      <c r="E4" s="1">
        <v>0.26720788923199501</v>
      </c>
      <c r="F4" s="1">
        <v>0.26172925590198198</v>
      </c>
      <c r="G4" s="1">
        <v>0.15987648172128699</v>
      </c>
      <c r="H4" s="1">
        <v>0.15320251021018</v>
      </c>
      <c r="I4" s="1">
        <v>0.165305309293754</v>
      </c>
      <c r="J4" s="1">
        <v>2.50024902878772E-2</v>
      </c>
      <c r="K4" s="1">
        <v>7.8195039346548399E-3</v>
      </c>
      <c r="L4" s="1">
        <v>1.37961948401235E-2</v>
      </c>
      <c r="M4" s="1">
        <v>2.31596772586911E-2</v>
      </c>
      <c r="N4" s="1">
        <v>1.49417272636716E-2</v>
      </c>
      <c r="O4" s="1">
        <v>1.81791015041338E-2</v>
      </c>
      <c r="R4" s="17"/>
    </row>
    <row r="5" spans="1:18">
      <c r="A5" s="9">
        <v>44143</v>
      </c>
      <c r="B5" s="7">
        <v>16232</v>
      </c>
      <c r="C5" s="1">
        <v>1.1919664859536701</v>
      </c>
      <c r="D5" s="1">
        <v>0.38128388368654498</v>
      </c>
      <c r="E5" s="1">
        <v>0.28123459832429698</v>
      </c>
      <c r="F5" s="1">
        <v>0.22930014785608599</v>
      </c>
      <c r="G5" s="1">
        <v>0.27655248891079298</v>
      </c>
      <c r="H5" s="1">
        <v>0.10448496796451399</v>
      </c>
      <c r="I5" s="1">
        <v>3.9366683095120703E-2</v>
      </c>
      <c r="J5" s="1">
        <v>6.9369147363233102E-2</v>
      </c>
      <c r="K5" s="1"/>
      <c r="L5" s="1">
        <v>1.2013307047806799E-2</v>
      </c>
      <c r="M5" s="1">
        <v>3.5485460818136999E-2</v>
      </c>
      <c r="N5" s="1">
        <v>2.0515032035485398E-2</v>
      </c>
      <c r="O5" s="1"/>
    </row>
    <row r="6" spans="1:18">
      <c r="A6" s="9">
        <v>44150</v>
      </c>
      <c r="B6" s="7">
        <v>17845</v>
      </c>
      <c r="C6" s="1">
        <v>1.3817315774726799</v>
      </c>
      <c r="D6" s="1">
        <v>0.29677780891005801</v>
      </c>
      <c r="E6" s="1">
        <v>0.21871672737461401</v>
      </c>
      <c r="F6" s="1">
        <v>0.227570748108713</v>
      </c>
      <c r="G6" s="1">
        <v>0.167105631829644</v>
      </c>
      <c r="H6" s="1">
        <v>2.56094144017932E-2</v>
      </c>
      <c r="I6" s="1">
        <v>2.8803586438778301E-2</v>
      </c>
      <c r="J6" s="1">
        <v>2.2022975623423899E-2</v>
      </c>
      <c r="K6" s="1">
        <v>2.0958251611095501E-2</v>
      </c>
      <c r="L6" s="1">
        <v>6.2202297562342296E-3</v>
      </c>
      <c r="M6" s="1">
        <v>4.4270103670495898E-3</v>
      </c>
      <c r="N6" s="1"/>
      <c r="O6" s="1"/>
    </row>
    <row r="7" spans="1:18">
      <c r="A7" s="9">
        <v>44157</v>
      </c>
      <c r="B7" s="7">
        <v>19637</v>
      </c>
      <c r="C7" s="1">
        <v>1.6472475429036999</v>
      </c>
      <c r="D7" s="1">
        <v>0.23588124458929499</v>
      </c>
      <c r="E7" s="1">
        <v>0.225339919539644</v>
      </c>
      <c r="F7" s="1">
        <v>0.119366502011508</v>
      </c>
      <c r="G7" s="1">
        <v>3.7021948362784503E-2</v>
      </c>
      <c r="H7" s="1">
        <v>1.3240311656566601E-2</v>
      </c>
      <c r="I7" s="1">
        <v>6.4164587258746198E-3</v>
      </c>
      <c r="J7" s="1">
        <v>1.05922493252533E-2</v>
      </c>
      <c r="K7" s="1">
        <v>3.4577583133879902E-2</v>
      </c>
      <c r="L7" s="1">
        <v>3.7683963945612802E-3</v>
      </c>
      <c r="M7" s="1"/>
      <c r="N7" s="1"/>
      <c r="O7" s="1"/>
    </row>
    <row r="8" spans="1:18">
      <c r="A8" s="9">
        <v>44164</v>
      </c>
      <c r="B8" s="7">
        <v>21991</v>
      </c>
      <c r="C8" s="1">
        <v>1.31940339229684</v>
      </c>
      <c r="D8" s="1">
        <v>0.36342139966349801</v>
      </c>
      <c r="E8" s="1">
        <v>0.24328134236733201</v>
      </c>
      <c r="F8" s="1">
        <v>4.8019644399981798E-2</v>
      </c>
      <c r="G8" s="1">
        <v>1.24141694329498E-2</v>
      </c>
      <c r="H8" s="1">
        <v>2.2145423127643098E-2</v>
      </c>
      <c r="I8" s="1">
        <v>6.0934018462098097E-3</v>
      </c>
      <c r="J8" s="1">
        <v>1.19594379518894E-2</v>
      </c>
      <c r="K8" s="1">
        <v>5.4113046246191598E-3</v>
      </c>
      <c r="L8" s="1"/>
      <c r="M8" s="1"/>
      <c r="N8" s="1"/>
      <c r="O8" s="1"/>
    </row>
    <row r="9" spans="1:18">
      <c r="A9" s="9">
        <v>44171</v>
      </c>
      <c r="B9" s="7">
        <v>28069</v>
      </c>
      <c r="C9" s="1">
        <v>1.2025722327122399</v>
      </c>
      <c r="D9" s="1">
        <v>0.32943817022337801</v>
      </c>
      <c r="E9" s="1">
        <v>8.1477786882325695E-2</v>
      </c>
      <c r="F9" s="1">
        <v>3.44151911361288E-2</v>
      </c>
      <c r="G9" s="1">
        <v>2.08414977377177E-2</v>
      </c>
      <c r="H9" s="1">
        <v>2.6933627845666001E-2</v>
      </c>
      <c r="I9" s="1">
        <v>2.4404146923652399E-2</v>
      </c>
      <c r="J9" s="1">
        <v>2.2088424952794801E-3</v>
      </c>
      <c r="K9" s="1"/>
      <c r="L9" s="1"/>
      <c r="M9" s="1"/>
      <c r="N9" s="1"/>
      <c r="O9" s="1"/>
    </row>
    <row r="10" spans="1:18">
      <c r="A10" s="9">
        <v>44178</v>
      </c>
      <c r="B10" s="7">
        <v>25153</v>
      </c>
      <c r="C10" s="1">
        <v>1.00822963463602</v>
      </c>
      <c r="D10" s="1">
        <v>0.107820140738679</v>
      </c>
      <c r="E10" s="1">
        <v>4.0233769331689997E-2</v>
      </c>
      <c r="F10" s="1">
        <v>3.02150836878304E-2</v>
      </c>
      <c r="G10" s="1">
        <v>4.0830119667634002E-2</v>
      </c>
      <c r="H10" s="1">
        <v>2.9817516797201099E-2</v>
      </c>
      <c r="I10" s="1">
        <v>3.9756689062934802E-4</v>
      </c>
      <c r="J10" s="1"/>
      <c r="K10" s="1"/>
      <c r="L10" s="1"/>
      <c r="M10" s="1"/>
      <c r="N10" s="1"/>
      <c r="O10" s="1"/>
    </row>
    <row r="11" spans="1:18">
      <c r="A11" s="9">
        <v>44185</v>
      </c>
      <c r="B11" s="7">
        <v>17830</v>
      </c>
      <c r="C11" s="1">
        <v>0.36870443073471598</v>
      </c>
      <c r="D11" s="1">
        <v>5.38418395961862E-2</v>
      </c>
      <c r="E11" s="1">
        <v>2.0919798093101499E-2</v>
      </c>
      <c r="F11" s="1">
        <v>2.3275378575434599E-2</v>
      </c>
      <c r="G11" s="1">
        <v>1.80033651149747E-2</v>
      </c>
      <c r="H11" s="1">
        <v>8.0762759394279304E-3</v>
      </c>
      <c r="I11" s="1"/>
      <c r="J11" s="1"/>
      <c r="K11" s="1"/>
      <c r="L11" s="1"/>
      <c r="M11" s="1"/>
      <c r="N11" s="1"/>
      <c r="O11" s="1"/>
    </row>
    <row r="12" spans="1:18">
      <c r="A12" s="9">
        <v>44192</v>
      </c>
      <c r="B12" s="7">
        <v>16539</v>
      </c>
      <c r="C12" s="1">
        <v>0.33907733236592202</v>
      </c>
      <c r="D12" s="1">
        <v>5.0849507225346098E-2</v>
      </c>
      <c r="E12" s="1">
        <v>4.5347360783602299E-3</v>
      </c>
      <c r="F12" s="1">
        <v>2.03760807787653E-2</v>
      </c>
      <c r="G12" s="1">
        <v>5.9858516234355102E-3</v>
      </c>
      <c r="H12" s="1"/>
      <c r="I12" s="1"/>
      <c r="J12" s="1"/>
      <c r="K12" s="1"/>
      <c r="L12" s="1"/>
      <c r="M12" s="1"/>
      <c r="N12" s="1"/>
      <c r="O12" s="1"/>
    </row>
    <row r="13" spans="1:18">
      <c r="A13" s="9">
        <v>44199</v>
      </c>
      <c r="B13" s="7">
        <v>22774</v>
      </c>
      <c r="C13" s="1">
        <v>0.22837446210591</v>
      </c>
      <c r="D13" s="1">
        <v>6.42838324405023E-2</v>
      </c>
      <c r="E13" s="1">
        <v>2.73996662861157E-2</v>
      </c>
      <c r="F13" s="1">
        <v>4.7422499341354101E-3</v>
      </c>
      <c r="G13" s="1"/>
      <c r="H13" s="1"/>
      <c r="I13" s="1"/>
      <c r="J13" s="1"/>
      <c r="K13" s="1"/>
      <c r="L13" s="1"/>
      <c r="M13" s="1"/>
      <c r="N13" s="1"/>
      <c r="O13" s="1"/>
    </row>
    <row r="14" spans="1:18">
      <c r="A14" s="9">
        <v>44206</v>
      </c>
      <c r="B14" s="7">
        <v>21452</v>
      </c>
      <c r="C14" s="1">
        <v>0.39940331903785098</v>
      </c>
      <c r="D14" s="1">
        <v>5.8502703710609699E-2</v>
      </c>
      <c r="E14" s="1">
        <v>1.2446391944806999E-2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8">
      <c r="A15" s="9">
        <v>44213</v>
      </c>
      <c r="B15" s="7">
        <v>20782</v>
      </c>
      <c r="C15" s="1">
        <v>0.90318544894620301</v>
      </c>
      <c r="D15" s="1">
        <v>0.12202867866422799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8">
      <c r="A16" s="9">
        <v>44220</v>
      </c>
      <c r="B16" s="7">
        <v>19560</v>
      </c>
      <c r="C16" s="1">
        <v>0.19212678936605301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8">
      <c r="A17" s="22" t="s">
        <v>7</v>
      </c>
      <c r="B17" s="22"/>
      <c r="C17" s="1">
        <f>AVERAGE(C4:C16)</f>
        <v>0.85538572926058221</v>
      </c>
      <c r="D17" s="1">
        <f t="shared" ref="D17:O17" si="0">AVERAGE(D4:D16)</f>
        <v>0.19920886155370501</v>
      </c>
      <c r="E17" s="1">
        <f t="shared" si="0"/>
        <v>0.12934478413220751</v>
      </c>
      <c r="F17" s="1">
        <f t="shared" si="0"/>
        <v>9.9901028239056527E-2</v>
      </c>
      <c r="G17" s="1">
        <f t="shared" si="0"/>
        <v>8.2070172711246669E-2</v>
      </c>
      <c r="H17" s="1">
        <f t="shared" si="0"/>
        <v>4.7938755992873991E-2</v>
      </c>
      <c r="I17" s="1">
        <f t="shared" si="0"/>
        <v>3.8683879030574179E-2</v>
      </c>
      <c r="J17" s="1">
        <f t="shared" si="0"/>
        <v>2.3525857174492727E-2</v>
      </c>
      <c r="K17" s="1">
        <f t="shared" si="0"/>
        <v>1.7191660826062351E-2</v>
      </c>
      <c r="L17" s="1">
        <f t="shared" si="0"/>
        <v>8.9495320096814514E-3</v>
      </c>
      <c r="M17" s="1">
        <f t="shared" si="0"/>
        <v>2.1024049481292564E-2</v>
      </c>
      <c r="N17" s="1">
        <f t="shared" si="0"/>
        <v>1.7728379649578498E-2</v>
      </c>
      <c r="O17" s="1">
        <f t="shared" si="0"/>
        <v>1.81791015041338E-2</v>
      </c>
    </row>
    <row r="18" spans="1:18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8">
      <c r="A19" s="21" t="s">
        <v>113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8">
      <c r="A20" s="21" t="s">
        <v>114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8">
      <c r="A21" s="21" t="s">
        <v>106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5" spans="1:18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8">
      <c r="A26" s="3" t="s">
        <v>2</v>
      </c>
    </row>
    <row r="27" spans="1:18" ht="18">
      <c r="A27" s="7" t="s">
        <v>5</v>
      </c>
      <c r="B27" s="7" t="s">
        <v>6</v>
      </c>
      <c r="C27" s="8" t="s">
        <v>8</v>
      </c>
      <c r="D27" s="8" t="s">
        <v>9</v>
      </c>
      <c r="E27" s="8" t="s">
        <v>10</v>
      </c>
      <c r="F27" s="8" t="s">
        <v>11</v>
      </c>
      <c r="G27" s="8" t="s">
        <v>12</v>
      </c>
      <c r="H27" s="8" t="s">
        <v>13</v>
      </c>
      <c r="I27" s="8" t="s">
        <v>14</v>
      </c>
      <c r="J27" s="8" t="s">
        <v>15</v>
      </c>
      <c r="K27" s="8" t="s">
        <v>16</v>
      </c>
      <c r="L27" s="8" t="s">
        <v>17</v>
      </c>
      <c r="M27" s="8" t="s">
        <v>18</v>
      </c>
      <c r="N27" s="8" t="s">
        <v>19</v>
      </c>
      <c r="O27" s="8" t="s">
        <v>20</v>
      </c>
      <c r="R27" s="16"/>
    </row>
    <row r="28" spans="1:18">
      <c r="A28" s="9">
        <v>44136</v>
      </c>
      <c r="B28" s="7">
        <v>20078</v>
      </c>
      <c r="C28" s="1">
        <f t="shared" ref="C28:C41" si="1">C4</f>
        <v>0.93799183185576196</v>
      </c>
      <c r="D28" s="1">
        <f>(C28+D4)</f>
        <v>1.2643689610518969</v>
      </c>
      <c r="E28" s="1">
        <f>D28+E4</f>
        <v>1.531576850283892</v>
      </c>
      <c r="F28" s="1">
        <f t="shared" ref="F28:O28" si="2">E28+F4</f>
        <v>1.7933061061858739</v>
      </c>
      <c r="G28" s="1">
        <f t="shared" si="2"/>
        <v>1.9531825879071609</v>
      </c>
      <c r="H28" s="1">
        <f t="shared" si="2"/>
        <v>2.1063850981173409</v>
      </c>
      <c r="I28" s="1">
        <f t="shared" si="2"/>
        <v>2.2716904074110951</v>
      </c>
      <c r="J28" s="1">
        <f t="shared" si="2"/>
        <v>2.2966928976989722</v>
      </c>
      <c r="K28" s="1">
        <f t="shared" si="2"/>
        <v>2.3045124016336271</v>
      </c>
      <c r="L28" s="1">
        <f t="shared" si="2"/>
        <v>2.3183085964737504</v>
      </c>
      <c r="M28" s="1">
        <f t="shared" si="2"/>
        <v>2.3414682737324415</v>
      </c>
      <c r="N28" s="1">
        <f t="shared" si="2"/>
        <v>2.3564100009961129</v>
      </c>
      <c r="O28" s="1">
        <f t="shared" si="2"/>
        <v>2.3745891025002468</v>
      </c>
      <c r="R28" s="17"/>
    </row>
    <row r="29" spans="1:18">
      <c r="A29" s="9">
        <v>44143</v>
      </c>
      <c r="B29" s="7">
        <v>16232</v>
      </c>
      <c r="C29" s="1">
        <f t="shared" si="1"/>
        <v>1.1919664859536701</v>
      </c>
      <c r="D29" s="1">
        <f t="shared" ref="D29:N29" si="3">C29+D5</f>
        <v>1.5732503696402151</v>
      </c>
      <c r="E29" s="1">
        <f t="shared" si="3"/>
        <v>1.8544849679645121</v>
      </c>
      <c r="F29" s="1">
        <f t="shared" si="3"/>
        <v>2.0837851158205982</v>
      </c>
      <c r="G29" s="1">
        <f t="shared" si="3"/>
        <v>2.3603376047313911</v>
      </c>
      <c r="H29" s="1">
        <f t="shared" si="3"/>
        <v>2.4648225726959052</v>
      </c>
      <c r="I29" s="1">
        <f t="shared" si="3"/>
        <v>2.5041892557910259</v>
      </c>
      <c r="J29" s="1">
        <f t="shared" si="3"/>
        <v>2.5735584031542591</v>
      </c>
      <c r="K29" s="1">
        <f t="shared" si="3"/>
        <v>2.5735584031542591</v>
      </c>
      <c r="L29" s="1">
        <f t="shared" si="3"/>
        <v>2.5855717102020659</v>
      </c>
      <c r="M29" s="1">
        <f t="shared" si="3"/>
        <v>2.6210571710202029</v>
      </c>
      <c r="N29" s="1">
        <f t="shared" si="3"/>
        <v>2.6415722030556883</v>
      </c>
      <c r="O29" s="1"/>
    </row>
    <row r="30" spans="1:18">
      <c r="A30" s="9">
        <v>44150</v>
      </c>
      <c r="B30" s="7">
        <v>17845</v>
      </c>
      <c r="C30" s="1">
        <f t="shared" si="1"/>
        <v>1.3817315774726799</v>
      </c>
      <c r="D30" s="1">
        <f t="shared" ref="D30:M30" si="4">C30+D6</f>
        <v>1.6785093863827378</v>
      </c>
      <c r="E30" s="1">
        <f t="shared" si="4"/>
        <v>1.8972261137573518</v>
      </c>
      <c r="F30" s="1">
        <f t="shared" si="4"/>
        <v>2.1247968618660646</v>
      </c>
      <c r="G30" s="1">
        <f t="shared" si="4"/>
        <v>2.2919024936957086</v>
      </c>
      <c r="H30" s="1">
        <f t="shared" si="4"/>
        <v>2.3175119080975017</v>
      </c>
      <c r="I30" s="1">
        <f t="shared" si="4"/>
        <v>2.3463154945362801</v>
      </c>
      <c r="J30" s="1">
        <f t="shared" si="4"/>
        <v>2.3683384701597041</v>
      </c>
      <c r="K30" s="1">
        <f t="shared" si="4"/>
        <v>2.3892967217707994</v>
      </c>
      <c r="L30" s="1">
        <f t="shared" si="4"/>
        <v>2.3955169515270338</v>
      </c>
      <c r="M30" s="1">
        <f t="shared" si="4"/>
        <v>2.3999439618940834</v>
      </c>
      <c r="N30" s="1"/>
      <c r="O30" s="1"/>
    </row>
    <row r="31" spans="1:18">
      <c r="A31" s="9">
        <v>44157</v>
      </c>
      <c r="B31" s="7">
        <v>19637</v>
      </c>
      <c r="C31" s="1">
        <f t="shared" si="1"/>
        <v>1.6472475429036999</v>
      </c>
      <c r="D31" s="1">
        <f t="shared" ref="D31:L31" si="5">C31+D7</f>
        <v>1.8831287874929949</v>
      </c>
      <c r="E31" s="1">
        <f t="shared" si="5"/>
        <v>2.1084687070326389</v>
      </c>
      <c r="F31" s="1">
        <f t="shared" si="5"/>
        <v>2.2278352090441471</v>
      </c>
      <c r="G31" s="1">
        <f t="shared" si="5"/>
        <v>2.2648571574069316</v>
      </c>
      <c r="H31" s="1">
        <f t="shared" si="5"/>
        <v>2.2780974690634981</v>
      </c>
      <c r="I31" s="1">
        <f t="shared" si="5"/>
        <v>2.2845139277893729</v>
      </c>
      <c r="J31" s="1">
        <f t="shared" si="5"/>
        <v>2.2951061771146262</v>
      </c>
      <c r="K31" s="1">
        <f t="shared" si="5"/>
        <v>2.3296837602485061</v>
      </c>
      <c r="L31" s="1">
        <f t="shared" si="5"/>
        <v>2.3334521566430673</v>
      </c>
      <c r="M31" s="1"/>
      <c r="N31" s="1"/>
      <c r="O31" s="1"/>
    </row>
    <row r="32" spans="1:18">
      <c r="A32" s="9">
        <v>44164</v>
      </c>
      <c r="B32" s="7">
        <v>21991</v>
      </c>
      <c r="C32" s="1">
        <f t="shared" si="1"/>
        <v>1.31940339229684</v>
      </c>
      <c r="D32" s="1">
        <f t="shared" ref="D32:K32" si="6">C32+D8</f>
        <v>1.6828247919603381</v>
      </c>
      <c r="E32" s="1">
        <f t="shared" si="6"/>
        <v>1.9261061343276702</v>
      </c>
      <c r="F32" s="1">
        <f t="shared" si="6"/>
        <v>1.974125778727652</v>
      </c>
      <c r="G32" s="1">
        <f t="shared" si="6"/>
        <v>1.9865399481606019</v>
      </c>
      <c r="H32" s="1">
        <f t="shared" si="6"/>
        <v>2.0086853712882449</v>
      </c>
      <c r="I32" s="1">
        <f t="shared" si="6"/>
        <v>2.0147787731344549</v>
      </c>
      <c r="J32" s="1">
        <f t="shared" si="6"/>
        <v>2.0267382110863443</v>
      </c>
      <c r="K32" s="1">
        <f t="shared" si="6"/>
        <v>2.0321495157109637</v>
      </c>
      <c r="L32" s="1"/>
      <c r="M32" s="1"/>
      <c r="N32" s="1"/>
      <c r="O32" s="1"/>
    </row>
    <row r="33" spans="1:18">
      <c r="A33" s="9">
        <v>44171</v>
      </c>
      <c r="B33" s="7">
        <v>28069</v>
      </c>
      <c r="C33" s="1">
        <f t="shared" si="1"/>
        <v>1.2025722327122399</v>
      </c>
      <c r="D33" s="1">
        <f t="shared" ref="D33:J33" si="7">C33+D9</f>
        <v>1.5320104029356179</v>
      </c>
      <c r="E33" s="1">
        <f t="shared" si="7"/>
        <v>1.6134881898179436</v>
      </c>
      <c r="F33" s="1">
        <f t="shared" si="7"/>
        <v>1.6479033809540724</v>
      </c>
      <c r="G33" s="1">
        <f t="shared" si="7"/>
        <v>1.66874487869179</v>
      </c>
      <c r="H33" s="1">
        <f t="shared" si="7"/>
        <v>1.695678506537456</v>
      </c>
      <c r="I33" s="1">
        <f t="shared" si="7"/>
        <v>1.7200826534611084</v>
      </c>
      <c r="J33" s="1">
        <f t="shared" si="7"/>
        <v>1.722291495956388</v>
      </c>
      <c r="K33" s="1"/>
      <c r="L33" s="1"/>
      <c r="M33" s="1"/>
      <c r="N33" s="1"/>
      <c r="O33" s="1"/>
    </row>
    <row r="34" spans="1:18">
      <c r="A34" s="9">
        <v>44178</v>
      </c>
      <c r="B34" s="7">
        <v>25153</v>
      </c>
      <c r="C34" s="1">
        <f t="shared" si="1"/>
        <v>1.00822963463602</v>
      </c>
      <c r="D34" s="1">
        <f t="shared" ref="D34:I34" si="8">C34+D10</f>
        <v>1.116049775374699</v>
      </c>
      <c r="E34" s="1">
        <f t="shared" si="8"/>
        <v>1.1562835447063891</v>
      </c>
      <c r="F34" s="1">
        <f t="shared" si="8"/>
        <v>1.1864986283942194</v>
      </c>
      <c r="G34" s="1">
        <f t="shared" si="8"/>
        <v>1.2273287480618533</v>
      </c>
      <c r="H34" s="1">
        <f t="shared" si="8"/>
        <v>1.2571462648590543</v>
      </c>
      <c r="I34" s="1">
        <f t="shared" si="8"/>
        <v>1.2575438317496836</v>
      </c>
      <c r="J34" s="1"/>
      <c r="K34" s="1"/>
      <c r="L34" s="1"/>
      <c r="M34" s="1"/>
      <c r="N34" s="1"/>
      <c r="O34" s="1"/>
    </row>
    <row r="35" spans="1:18">
      <c r="A35" s="9">
        <v>44185</v>
      </c>
      <c r="B35" s="7">
        <v>17830</v>
      </c>
      <c r="C35" s="1">
        <f t="shared" si="1"/>
        <v>0.36870443073471598</v>
      </c>
      <c r="D35" s="1">
        <f t="shared" ref="D35:H35" si="9">C35+D11</f>
        <v>0.4225462703309022</v>
      </c>
      <c r="E35" s="1">
        <f t="shared" si="9"/>
        <v>0.44346606842400371</v>
      </c>
      <c r="F35" s="1">
        <f t="shared" si="9"/>
        <v>0.46674144699943831</v>
      </c>
      <c r="G35" s="1">
        <f t="shared" si="9"/>
        <v>0.484744812114413</v>
      </c>
      <c r="H35" s="1">
        <f t="shared" si="9"/>
        <v>0.49282108805384095</v>
      </c>
      <c r="I35" s="1"/>
      <c r="J35" s="1"/>
      <c r="K35" s="1"/>
      <c r="L35" s="1"/>
      <c r="M35" s="1"/>
      <c r="N35" s="1"/>
      <c r="O35" s="1"/>
    </row>
    <row r="36" spans="1:18">
      <c r="A36" s="9">
        <v>44192</v>
      </c>
      <c r="B36" s="7">
        <v>16539</v>
      </c>
      <c r="C36" s="1">
        <f t="shared" si="1"/>
        <v>0.33907733236592202</v>
      </c>
      <c r="D36" s="1">
        <f t="shared" ref="D36:G36" si="10">C36+D12</f>
        <v>0.38992683959126812</v>
      </c>
      <c r="E36" s="1">
        <f t="shared" si="10"/>
        <v>0.39446157566962836</v>
      </c>
      <c r="F36" s="1">
        <f t="shared" si="10"/>
        <v>0.41483765644839365</v>
      </c>
      <c r="G36" s="1">
        <f t="shared" si="10"/>
        <v>0.42082350807182917</v>
      </c>
      <c r="H36" s="1"/>
      <c r="I36" s="1"/>
      <c r="J36" s="1"/>
      <c r="K36" s="1"/>
      <c r="L36" s="1"/>
      <c r="M36" s="1"/>
      <c r="N36" s="1"/>
      <c r="O36" s="1"/>
    </row>
    <row r="37" spans="1:18">
      <c r="A37" s="9">
        <v>44199</v>
      </c>
      <c r="B37" s="7">
        <v>22774</v>
      </c>
      <c r="C37" s="1">
        <f t="shared" si="1"/>
        <v>0.22837446210591</v>
      </c>
      <c r="D37" s="1">
        <f t="shared" ref="D37:F37" si="11">C37+D13</f>
        <v>0.29265829454641229</v>
      </c>
      <c r="E37" s="1">
        <f t="shared" si="11"/>
        <v>0.32005796083252797</v>
      </c>
      <c r="F37" s="1">
        <f t="shared" si="11"/>
        <v>0.32480021076666338</v>
      </c>
      <c r="G37" s="1"/>
      <c r="H37" s="1"/>
      <c r="I37" s="1"/>
      <c r="J37" s="1"/>
      <c r="K37" s="1"/>
      <c r="L37" s="1"/>
      <c r="M37" s="1"/>
      <c r="N37" s="1"/>
      <c r="O37" s="1"/>
    </row>
    <row r="38" spans="1:18">
      <c r="A38" s="9">
        <v>44206</v>
      </c>
      <c r="B38" s="7">
        <v>21452</v>
      </c>
      <c r="C38" s="1">
        <f t="shared" si="1"/>
        <v>0.39940331903785098</v>
      </c>
      <c r="D38" s="1">
        <f t="shared" ref="D38:E38" si="12">C38+D14</f>
        <v>0.45790602274846071</v>
      </c>
      <c r="E38" s="1">
        <f t="shared" si="12"/>
        <v>0.47035241469326772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8">
      <c r="A39" s="9">
        <v>44213</v>
      </c>
      <c r="B39" s="7">
        <v>20782</v>
      </c>
      <c r="C39" s="1">
        <f t="shared" si="1"/>
        <v>0.90318544894620301</v>
      </c>
      <c r="D39" s="1">
        <f t="shared" ref="D39" si="13">C39+D15</f>
        <v>1.025214127610431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8">
      <c r="A40" s="9">
        <v>44220</v>
      </c>
      <c r="B40" s="7">
        <v>19560</v>
      </c>
      <c r="C40" s="1">
        <f t="shared" si="1"/>
        <v>0.19212678936605301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8" ht="18">
      <c r="A41" s="22" t="s">
        <v>105</v>
      </c>
      <c r="B41" s="22"/>
      <c r="C41" s="1">
        <f t="shared" si="1"/>
        <v>0.85538572926058221</v>
      </c>
      <c r="D41" s="1">
        <f t="shared" ref="D41:O41" si="14">C41+D17</f>
        <v>1.0545945908142873</v>
      </c>
      <c r="E41" s="1">
        <f t="shared" si="14"/>
        <v>1.1839393749464948</v>
      </c>
      <c r="F41" s="1">
        <f t="shared" si="14"/>
        <v>1.2838404031855513</v>
      </c>
      <c r="G41" s="1">
        <f t="shared" si="14"/>
        <v>1.365910575896798</v>
      </c>
      <c r="H41" s="1">
        <f t="shared" si="14"/>
        <v>1.4138493318896719</v>
      </c>
      <c r="I41" s="1">
        <f t="shared" si="14"/>
        <v>1.452533210920246</v>
      </c>
      <c r="J41" s="1">
        <f t="shared" si="14"/>
        <v>1.4760590680947387</v>
      </c>
      <c r="K41" s="1">
        <f t="shared" si="14"/>
        <v>1.493250728920801</v>
      </c>
      <c r="L41" s="1">
        <f t="shared" si="14"/>
        <v>1.5022002609304825</v>
      </c>
      <c r="M41" s="1">
        <f t="shared" si="14"/>
        <v>1.5232243104117751</v>
      </c>
      <c r="N41" s="1">
        <f t="shared" si="14"/>
        <v>1.5409526900613535</v>
      </c>
      <c r="O41" s="1">
        <f t="shared" si="14"/>
        <v>1.5591317915654872</v>
      </c>
      <c r="R41" s="16"/>
    </row>
    <row r="42" spans="1:18">
      <c r="A42" s="22" t="s">
        <v>0</v>
      </c>
      <c r="B42" s="22"/>
      <c r="D42" s="2">
        <f>((D41 - C41) / C41) * 100</f>
        <v>23.288775430694457</v>
      </c>
      <c r="E42" s="2">
        <f t="shared" ref="E42:O42" si="15">((E41 - D41) / D41) * 100</f>
        <v>12.264882188740996</v>
      </c>
      <c r="F42" s="2">
        <f t="shared" si="15"/>
        <v>8.4380189013961306</v>
      </c>
      <c r="G42" s="2">
        <f t="shared" si="15"/>
        <v>6.3925525717689435</v>
      </c>
      <c r="H42" s="2">
        <f t="shared" si="15"/>
        <v>3.5096555249526031</v>
      </c>
      <c r="I42" s="2">
        <f t="shared" si="15"/>
        <v>2.7360679923985556</v>
      </c>
      <c r="J42" s="2">
        <f t="shared" si="15"/>
        <v>1.6196433236516521</v>
      </c>
      <c r="K42" s="2">
        <f t="shared" si="15"/>
        <v>1.1647000582607343</v>
      </c>
      <c r="L42" s="2">
        <f t="shared" si="15"/>
        <v>0.59933217083707724</v>
      </c>
      <c r="M42" s="2">
        <f t="shared" si="15"/>
        <v>1.3995503814032078</v>
      </c>
      <c r="N42" s="2">
        <f t="shared" si="15"/>
        <v>1.1638718951896108</v>
      </c>
      <c r="O42" s="2">
        <f t="shared" si="15"/>
        <v>1.179731319552056</v>
      </c>
      <c r="R42" s="17"/>
    </row>
    <row r="43" spans="1:18">
      <c r="A43" s="7"/>
      <c r="B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R43" s="17"/>
    </row>
    <row r="44" spans="1:18">
      <c r="A44" s="21" t="s">
        <v>107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R44" s="17"/>
    </row>
    <row r="45" spans="1:18">
      <c r="A45" s="21" t="s">
        <v>108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R45" s="17"/>
    </row>
    <row r="46" spans="1:18">
      <c r="A46" s="21" t="s">
        <v>109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R46" s="17"/>
    </row>
    <row r="49" spans="1:35">
      <c r="A49" s="3" t="s">
        <v>3</v>
      </c>
      <c r="T49" s="3"/>
    </row>
    <row r="50" spans="1:35">
      <c r="A50" s="7" t="s">
        <v>4</v>
      </c>
      <c r="B50" s="7" t="s">
        <v>6</v>
      </c>
      <c r="C50" s="8" t="s">
        <v>8</v>
      </c>
      <c r="D50" s="8" t="s">
        <v>9</v>
      </c>
      <c r="E50" s="8" t="s">
        <v>10</v>
      </c>
      <c r="F50" s="8" t="s">
        <v>11</v>
      </c>
      <c r="G50" s="8" t="s">
        <v>12</v>
      </c>
      <c r="H50" s="8" t="s">
        <v>13</v>
      </c>
      <c r="I50" s="8" t="s">
        <v>14</v>
      </c>
      <c r="J50" s="8" t="s">
        <v>15</v>
      </c>
      <c r="K50" s="8" t="s">
        <v>16</v>
      </c>
      <c r="L50" s="8" t="s">
        <v>17</v>
      </c>
      <c r="M50" s="8" t="s">
        <v>18</v>
      </c>
      <c r="N50" s="8" t="s">
        <v>19</v>
      </c>
      <c r="O50" s="8" t="s">
        <v>20</v>
      </c>
      <c r="T50" s="7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spans="1:35">
      <c r="A51" s="9">
        <v>44136</v>
      </c>
      <c r="B51" s="7">
        <v>20078</v>
      </c>
      <c r="C51" s="6">
        <v>0.93799183185576196</v>
      </c>
      <c r="D51" s="6">
        <v>1.2643689610518969</v>
      </c>
      <c r="E51" s="6">
        <v>1.531576850283892</v>
      </c>
      <c r="F51" s="6">
        <v>1.7933061061858739</v>
      </c>
      <c r="G51" s="6">
        <v>1.9531825879071609</v>
      </c>
      <c r="H51" s="6">
        <v>2.1063850981173409</v>
      </c>
      <c r="I51" s="6">
        <v>2.2716904074110951</v>
      </c>
      <c r="J51" s="6">
        <v>2.2966928976989722</v>
      </c>
      <c r="K51" s="6">
        <v>2.3045124016336271</v>
      </c>
      <c r="L51" s="6">
        <v>2.3183085964737504</v>
      </c>
      <c r="M51" s="6">
        <v>2.3414682737324415</v>
      </c>
      <c r="N51" s="6">
        <v>2.3564100009961129</v>
      </c>
      <c r="O51" s="6">
        <v>2.3745891025002468</v>
      </c>
      <c r="T51" s="9"/>
      <c r="U51" s="7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>
        <v>2.3745891025002468</v>
      </c>
    </row>
    <row r="52" spans="1:35">
      <c r="A52" s="9">
        <v>44143</v>
      </c>
      <c r="B52" s="7">
        <v>16232</v>
      </c>
      <c r="C52" s="6">
        <v>1.1919664859536701</v>
      </c>
      <c r="D52" s="6">
        <v>1.5732503696402151</v>
      </c>
      <c r="E52" s="6">
        <v>1.8544849679645121</v>
      </c>
      <c r="F52" s="6">
        <v>2.0837851158205982</v>
      </c>
      <c r="G52" s="6">
        <v>2.3603376047313911</v>
      </c>
      <c r="H52" s="6">
        <v>2.4648225726959052</v>
      </c>
      <c r="I52" s="6">
        <v>2.5041892557910259</v>
      </c>
      <c r="J52" s="6">
        <v>2.5735584031542591</v>
      </c>
      <c r="K52" s="6">
        <v>2.5735584031542591</v>
      </c>
      <c r="L52" s="6">
        <v>2.5855717102020659</v>
      </c>
      <c r="M52" s="6">
        <v>2.6210571710202029</v>
      </c>
      <c r="N52" s="6">
        <v>2.6415722030556883</v>
      </c>
      <c r="O52" s="5">
        <f t="shared" ref="O52" si="16">(N52)*(1+(O$42/100))</f>
        <v>2.6727356576637171</v>
      </c>
      <c r="T52" s="9"/>
      <c r="U52" s="7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5"/>
    </row>
    <row r="53" spans="1:35">
      <c r="A53" s="9">
        <v>44150</v>
      </c>
      <c r="B53" s="7">
        <v>17845</v>
      </c>
      <c r="C53" s="6">
        <v>1.3817315774726799</v>
      </c>
      <c r="D53" s="6">
        <v>1.6785093863827378</v>
      </c>
      <c r="E53" s="6">
        <v>1.8972261137573518</v>
      </c>
      <c r="F53" s="6">
        <v>2.1247968618660646</v>
      </c>
      <c r="G53" s="6">
        <v>2.2919024936957086</v>
      </c>
      <c r="H53" s="6">
        <v>2.3175119080975017</v>
      </c>
      <c r="I53" s="6">
        <v>2.3463154945362801</v>
      </c>
      <c r="J53" s="6">
        <v>2.3683384701597041</v>
      </c>
      <c r="K53" s="6">
        <v>2.3892967217707994</v>
      </c>
      <c r="L53" s="6">
        <v>2.3955169515270338</v>
      </c>
      <c r="M53" s="6">
        <v>2.3999439618940834</v>
      </c>
      <c r="N53" s="5">
        <f t="shared" ref="N53:O53" si="17">(M53)*(1+(N$42/100))</f>
        <v>2.4278762351668686</v>
      </c>
      <c r="O53" s="5">
        <f t="shared" si="17"/>
        <v>2.4565186515130932</v>
      </c>
      <c r="T53" s="9"/>
      <c r="U53" s="7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5"/>
      <c r="AH53" s="5"/>
    </row>
    <row r="54" spans="1:35">
      <c r="A54" s="9">
        <v>44157</v>
      </c>
      <c r="B54" s="7">
        <v>19637</v>
      </c>
      <c r="C54" s="6">
        <v>1.6472475429036999</v>
      </c>
      <c r="D54" s="6">
        <v>1.8831287874929949</v>
      </c>
      <c r="E54" s="6">
        <v>2.1084687070326389</v>
      </c>
      <c r="F54" s="6">
        <v>2.2278352090441471</v>
      </c>
      <c r="G54" s="6">
        <v>2.2648571574069316</v>
      </c>
      <c r="H54" s="6">
        <v>2.2780974690634981</v>
      </c>
      <c r="I54" s="6">
        <v>2.2845139277893729</v>
      </c>
      <c r="J54" s="6">
        <v>2.2951061771146262</v>
      </c>
      <c r="K54" s="6">
        <v>2.3296837602485061</v>
      </c>
      <c r="L54" s="6">
        <v>2.3334521566430673</v>
      </c>
      <c r="M54" s="5">
        <f t="shared" ref="M54:O54" si="18">(L54)*(1+(M$42/100))</f>
        <v>2.3661099952012266</v>
      </c>
      <c r="N54" s="5">
        <f t="shared" si="18"/>
        <v>2.393648484444646</v>
      </c>
      <c r="O54" s="5">
        <f t="shared" si="18"/>
        <v>2.4218871052956223</v>
      </c>
      <c r="T54" s="9"/>
      <c r="U54" s="7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5"/>
      <c r="AG54" s="5"/>
      <c r="AH54" s="5"/>
    </row>
    <row r="55" spans="1:35">
      <c r="A55" s="9">
        <v>44164</v>
      </c>
      <c r="B55" s="7">
        <v>21991</v>
      </c>
      <c r="C55" s="6">
        <v>1.31940339229684</v>
      </c>
      <c r="D55" s="6">
        <v>1.6828247919603381</v>
      </c>
      <c r="E55" s="6">
        <v>1.9261061343276702</v>
      </c>
      <c r="F55" s="6">
        <v>1.974125778727652</v>
      </c>
      <c r="G55" s="6">
        <v>1.9865399481606019</v>
      </c>
      <c r="H55" s="6">
        <v>2.0086853712882449</v>
      </c>
      <c r="I55" s="6">
        <v>2.0147787731344549</v>
      </c>
      <c r="J55" s="6">
        <v>2.0267382110863443</v>
      </c>
      <c r="K55" s="6">
        <v>2.0321495157109637</v>
      </c>
      <c r="L55" s="5">
        <f t="shared" ref="L55:O55" si="19">(K55)*(1+(L$42/100))</f>
        <v>2.0443288415181291</v>
      </c>
      <c r="M55" s="5">
        <f t="shared" si="19"/>
        <v>2.0729402536167316</v>
      </c>
      <c r="N55" s="5">
        <f t="shared" si="19"/>
        <v>2.0970666226326489</v>
      </c>
      <c r="O55" s="5">
        <f t="shared" si="19"/>
        <v>2.1218063743717184</v>
      </c>
      <c r="T55" s="9"/>
      <c r="U55" s="7"/>
      <c r="V55" s="6"/>
      <c r="W55" s="6"/>
      <c r="X55" s="6"/>
      <c r="Y55" s="6"/>
      <c r="Z55" s="6"/>
      <c r="AA55" s="6"/>
      <c r="AB55" s="6"/>
      <c r="AC55" s="6"/>
      <c r="AD55" s="6"/>
      <c r="AE55" s="5"/>
      <c r="AF55" s="5"/>
      <c r="AG55" s="5"/>
      <c r="AH55" s="5"/>
    </row>
    <row r="56" spans="1:35">
      <c r="A56" s="9">
        <v>44171</v>
      </c>
      <c r="B56" s="7">
        <v>28069</v>
      </c>
      <c r="C56" s="6">
        <v>1.2025722327122399</v>
      </c>
      <c r="D56" s="6">
        <v>1.5320104029356179</v>
      </c>
      <c r="E56" s="6">
        <v>1.6134881898179436</v>
      </c>
      <c r="F56" s="6">
        <v>1.6479033809540724</v>
      </c>
      <c r="G56" s="6">
        <v>1.66874487869179</v>
      </c>
      <c r="H56" s="6">
        <v>1.695678506537456</v>
      </c>
      <c r="I56" s="6">
        <v>1.7200826534611084</v>
      </c>
      <c r="J56" s="6">
        <v>1.722291495956388</v>
      </c>
      <c r="K56" s="5">
        <f t="shared" ref="K56:O56" si="20">(J56)*(1+(K$42/100))</f>
        <v>1.7423510260132116</v>
      </c>
      <c r="L56" s="5">
        <f t="shared" si="20"/>
        <v>1.7527934962410185</v>
      </c>
      <c r="M56" s="5">
        <f t="shared" si="20"/>
        <v>1.7773247243028703</v>
      </c>
      <c r="N56" s="5">
        <f t="shared" si="20"/>
        <v>1.7980105072552874</v>
      </c>
      <c r="O56" s="5">
        <f t="shared" si="20"/>
        <v>1.8192222003382146</v>
      </c>
      <c r="T56" s="9"/>
      <c r="U56" s="7"/>
      <c r="V56" s="6"/>
      <c r="W56" s="6"/>
      <c r="X56" s="6"/>
      <c r="Y56" s="6"/>
      <c r="Z56" s="6"/>
      <c r="AA56" s="6"/>
      <c r="AB56" s="6"/>
      <c r="AC56" s="6"/>
      <c r="AD56" s="5"/>
      <c r="AE56" s="5"/>
      <c r="AF56" s="5"/>
      <c r="AG56" s="5"/>
      <c r="AH56" s="5"/>
    </row>
    <row r="57" spans="1:35">
      <c r="A57" s="9">
        <v>44178</v>
      </c>
      <c r="B57" s="7">
        <v>25153</v>
      </c>
      <c r="C57" s="6">
        <v>1.00822963463602</v>
      </c>
      <c r="D57" s="6">
        <v>1.116049775374699</v>
      </c>
      <c r="E57" s="6">
        <v>1.1562835447063891</v>
      </c>
      <c r="F57" s="6">
        <v>1.1864986283942194</v>
      </c>
      <c r="G57" s="6">
        <v>1.2273287480618533</v>
      </c>
      <c r="H57" s="6">
        <v>1.2571462648590543</v>
      </c>
      <c r="I57" s="6">
        <v>1.2575438317496836</v>
      </c>
      <c r="J57" s="5">
        <f t="shared" ref="J57:O57" si="21">(I57)*(1+(J$42/100))</f>
        <v>1.2779115564626107</v>
      </c>
      <c r="K57" s="5">
        <f t="shared" si="21"/>
        <v>1.2927953931052512</v>
      </c>
      <c r="L57" s="5">
        <f t="shared" si="21"/>
        <v>1.3005435317992307</v>
      </c>
      <c r="M57" s="5">
        <f t="shared" si="21"/>
        <v>1.3187452937588415</v>
      </c>
      <c r="N57" s="5">
        <f t="shared" si="21"/>
        <v>1.3340937996020363</v>
      </c>
      <c r="O57" s="5">
        <f t="shared" si="21"/>
        <v>1.3498325219881435</v>
      </c>
      <c r="T57" s="9"/>
      <c r="U57" s="7"/>
      <c r="V57" s="6"/>
      <c r="W57" s="6"/>
      <c r="X57" s="6"/>
      <c r="Y57" s="6"/>
      <c r="Z57" s="6"/>
      <c r="AA57" s="6"/>
      <c r="AB57" s="6"/>
      <c r="AC57" s="5"/>
      <c r="AD57" s="5"/>
      <c r="AE57" s="5"/>
      <c r="AF57" s="5"/>
      <c r="AG57" s="5"/>
      <c r="AH57" s="5"/>
    </row>
    <row r="58" spans="1:35">
      <c r="A58" s="9">
        <v>44185</v>
      </c>
      <c r="B58" s="7">
        <v>17830</v>
      </c>
      <c r="C58" s="6">
        <v>0.36870443073471598</v>
      </c>
      <c r="D58" s="6">
        <v>0.4225462703309022</v>
      </c>
      <c r="E58" s="6">
        <v>0.44346606842400371</v>
      </c>
      <c r="F58" s="6">
        <v>0.46674144699943831</v>
      </c>
      <c r="G58" s="6">
        <v>0.484744812114413</v>
      </c>
      <c r="H58" s="6">
        <v>0.49282108805384095</v>
      </c>
      <c r="I58" s="5">
        <f t="shared" ref="I58:O58" si="22">(H58)*(1+(I$42/100))</f>
        <v>0.50630500810387247</v>
      </c>
      <c r="J58" s="5">
        <f t="shared" si="22"/>
        <v>0.5145053433649408</v>
      </c>
      <c r="K58" s="5">
        <f t="shared" si="22"/>
        <v>0.52049778739886676</v>
      </c>
      <c r="L58" s="5">
        <f t="shared" si="22"/>
        <v>0.52361729808724333</v>
      </c>
      <c r="M58" s="5">
        <f t="shared" si="22"/>
        <v>0.53094558597971653</v>
      </c>
      <c r="N58" s="5">
        <f t="shared" si="22"/>
        <v>0.53712511243368422</v>
      </c>
      <c r="O58" s="5">
        <f t="shared" si="22"/>
        <v>0.54346174561024352</v>
      </c>
      <c r="T58" s="9"/>
      <c r="U58" s="7"/>
      <c r="V58" s="6"/>
      <c r="W58" s="6"/>
      <c r="X58" s="6"/>
      <c r="Y58" s="6"/>
      <c r="Z58" s="6"/>
      <c r="AA58" s="6"/>
      <c r="AB58" s="5"/>
      <c r="AC58" s="5"/>
      <c r="AD58" s="5"/>
      <c r="AE58" s="5"/>
      <c r="AF58" s="5"/>
      <c r="AG58" s="5"/>
      <c r="AH58" s="5"/>
    </row>
    <row r="59" spans="1:35">
      <c r="A59" s="9">
        <v>44192</v>
      </c>
      <c r="B59" s="7">
        <v>16539</v>
      </c>
      <c r="C59" s="6">
        <v>0.33907733236592202</v>
      </c>
      <c r="D59" s="6">
        <v>0.38992683959126812</v>
      </c>
      <c r="E59" s="6">
        <v>0.39446157566962836</v>
      </c>
      <c r="F59" s="6">
        <v>0.41483765644839365</v>
      </c>
      <c r="G59" s="6">
        <v>0.42082350807182917</v>
      </c>
      <c r="H59" s="5">
        <f t="shared" ref="H59:O59" si="23">(G59)*(1+(H$42/100))</f>
        <v>0.43559296357317145</v>
      </c>
      <c r="I59" s="5">
        <f t="shared" si="23"/>
        <v>0.4475110832266373</v>
      </c>
      <c r="J59" s="5">
        <f t="shared" si="23"/>
        <v>0.45475916660871873</v>
      </c>
      <c r="K59" s="5">
        <f t="shared" si="23"/>
        <v>0.46005574688715645</v>
      </c>
      <c r="L59" s="5">
        <f t="shared" si="23"/>
        <v>0.46281300898203598</v>
      </c>
      <c r="M59" s="5">
        <f t="shared" si="23"/>
        <v>0.46929031021442769</v>
      </c>
      <c r="N59" s="5">
        <f t="shared" si="23"/>
        <v>0.47475224824186152</v>
      </c>
      <c r="O59" s="5">
        <f t="shared" si="23"/>
        <v>0.48035304920464822</v>
      </c>
      <c r="T59" s="9"/>
      <c r="U59" s="7"/>
      <c r="V59" s="6"/>
      <c r="W59" s="6"/>
      <c r="X59" s="6"/>
      <c r="Y59" s="6"/>
      <c r="Z59" s="6"/>
      <c r="AA59" s="5"/>
      <c r="AB59" s="5"/>
      <c r="AC59" s="5"/>
      <c r="AD59" s="5"/>
      <c r="AE59" s="5"/>
      <c r="AF59" s="5"/>
      <c r="AG59" s="5"/>
      <c r="AH59" s="5"/>
    </row>
    <row r="60" spans="1:35">
      <c r="A60" s="9">
        <v>44199</v>
      </c>
      <c r="B60" s="7">
        <v>22774</v>
      </c>
      <c r="C60" s="6">
        <v>0.22837446210591</v>
      </c>
      <c r="D60" s="6">
        <v>0.29265829454641229</v>
      </c>
      <c r="E60" s="6">
        <v>0.32005796083252797</v>
      </c>
      <c r="F60" s="6">
        <v>0.32480021076666338</v>
      </c>
      <c r="G60" s="5">
        <f t="shared" ref="G60:O60" si="24">(F60)*(1+(G$42/100))</f>
        <v>0.34556323499313868</v>
      </c>
      <c r="H60" s="5">
        <f t="shared" si="24"/>
        <v>0.35769131416228028</v>
      </c>
      <c r="I60" s="5">
        <f t="shared" si="24"/>
        <v>0.3674779917206642</v>
      </c>
      <c r="J60" s="5">
        <f t="shared" si="24"/>
        <v>0.37342982447945711</v>
      </c>
      <c r="K60" s="5">
        <f t="shared" si="24"/>
        <v>0.37777916186273225</v>
      </c>
      <c r="L60" s="5">
        <f t="shared" si="24"/>
        <v>0.38004331391449425</v>
      </c>
      <c r="M60" s="5">
        <f t="shared" si="24"/>
        <v>0.38536221156388195</v>
      </c>
      <c r="N60" s="5">
        <f t="shared" si="24"/>
        <v>0.38984733403895511</v>
      </c>
      <c r="O60" s="5">
        <f t="shared" si="24"/>
        <v>0.39444648513705133</v>
      </c>
      <c r="T60" s="9"/>
      <c r="U60" s="7"/>
      <c r="V60" s="6"/>
      <c r="W60" s="6"/>
      <c r="X60" s="6"/>
      <c r="Y60" s="6"/>
      <c r="Z60" s="5"/>
      <c r="AA60" s="5"/>
      <c r="AB60" s="5"/>
      <c r="AC60" s="5"/>
      <c r="AD60" s="5"/>
      <c r="AE60" s="5"/>
      <c r="AF60" s="5"/>
      <c r="AG60" s="5"/>
      <c r="AH60" s="5"/>
    </row>
    <row r="61" spans="1:35">
      <c r="A61" s="9">
        <v>44206</v>
      </c>
      <c r="B61" s="7">
        <v>21452</v>
      </c>
      <c r="C61" s="6">
        <v>0.39940331903785098</v>
      </c>
      <c r="D61" s="6">
        <v>0.45790602274846071</v>
      </c>
      <c r="E61" s="6">
        <v>0.47035241469326772</v>
      </c>
      <c r="F61" s="5">
        <f t="shared" ref="F61:O61" si="25">(E61)*(1+(F$42/100))</f>
        <v>0.51004084034825869</v>
      </c>
      <c r="G61" s="5">
        <f t="shared" si="25"/>
        <v>0.54264546920501322</v>
      </c>
      <c r="H61" s="5">
        <f t="shared" si="25"/>
        <v>0.56169045589587185</v>
      </c>
      <c r="I61" s="5">
        <f t="shared" si="25"/>
        <v>0.57705868867599641</v>
      </c>
      <c r="J61" s="5">
        <f t="shared" si="25"/>
        <v>0.58640498120068896</v>
      </c>
      <c r="K61" s="5">
        <f t="shared" si="25"/>
        <v>0.59323484035837715</v>
      </c>
      <c r="L61" s="5">
        <f t="shared" si="25"/>
        <v>0.59679028760525887</v>
      </c>
      <c r="M61" s="5">
        <f t="shared" si="25"/>
        <v>0.60514266835161556</v>
      </c>
      <c r="N61" s="5">
        <f t="shared" si="25"/>
        <v>0.61218575379436047</v>
      </c>
      <c r="O61" s="5">
        <f t="shared" si="25"/>
        <v>0.61940790086570829</v>
      </c>
      <c r="T61" s="9"/>
      <c r="U61" s="7"/>
      <c r="V61" s="6"/>
      <c r="W61" s="6"/>
      <c r="X61" s="6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5">
      <c r="A62" s="9">
        <v>44213</v>
      </c>
      <c r="B62" s="7">
        <v>20782</v>
      </c>
      <c r="C62" s="6">
        <v>0.90318544894620301</v>
      </c>
      <c r="D62" s="6">
        <v>1.025214127610431</v>
      </c>
      <c r="E62" s="5">
        <f t="shared" ref="E62:O63" si="26">(D62)*(1+(E$42/100))</f>
        <v>1.1509554325441791</v>
      </c>
      <c r="F62" s="5">
        <f t="shared" ref="F62:O62" si="27">(E62)*(1+(F$42/100))</f>
        <v>1.2480732694889025</v>
      </c>
      <c r="G62" s="5">
        <f t="shared" si="27"/>
        <v>1.327857009375176</v>
      </c>
      <c r="H62" s="5">
        <f t="shared" si="27"/>
        <v>1.3744602162681823</v>
      </c>
      <c r="I62" s="5">
        <f t="shared" si="27"/>
        <v>1.412066382313748</v>
      </c>
      <c r="J62" s="5">
        <f t="shared" si="27"/>
        <v>1.4349368212004221</v>
      </c>
      <c r="K62" s="5">
        <f t="shared" si="27"/>
        <v>1.451649531192948</v>
      </c>
      <c r="L62" s="5">
        <f t="shared" si="27"/>
        <v>1.460349733841193</v>
      </c>
      <c r="M62" s="5">
        <f t="shared" si="27"/>
        <v>1.4807880641109881</v>
      </c>
      <c r="N62" s="5">
        <f t="shared" si="27"/>
        <v>1.4980225402164982</v>
      </c>
      <c r="O62" s="5">
        <f t="shared" si="27"/>
        <v>1.5156951812973813</v>
      </c>
      <c r="T62" s="9"/>
      <c r="U62" s="7"/>
      <c r="V62" s="6"/>
      <c r="W62" s="6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5">
      <c r="A63" s="9">
        <v>44220</v>
      </c>
      <c r="B63" s="7">
        <v>19560</v>
      </c>
      <c r="C63" s="4">
        <v>0.19212678936605301</v>
      </c>
      <c r="D63" s="5">
        <f>(C63)*(1+(D$42/100))</f>
        <v>0.23687076588371644</v>
      </c>
      <c r="E63" s="5">
        <f t="shared" si="26"/>
        <v>0.26592268625892279</v>
      </c>
      <c r="F63" s="5">
        <f t="shared" si="26"/>
        <v>0.28836129278855099</v>
      </c>
      <c r="G63" s="5">
        <f t="shared" si="26"/>
        <v>0.30679494002669166</v>
      </c>
      <c r="H63" s="5">
        <f t="shared" si="26"/>
        <v>0.31756238558961342</v>
      </c>
      <c r="I63" s="5">
        <f t="shared" si="26"/>
        <v>0.32625110837762811</v>
      </c>
      <c r="J63" s="5">
        <f t="shared" si="26"/>
        <v>0.33153521267280589</v>
      </c>
      <c r="K63" s="5">
        <f t="shared" si="26"/>
        <v>0.33539660348796091</v>
      </c>
      <c r="L63" s="5">
        <f t="shared" si="26"/>
        <v>0.33740674323255915</v>
      </c>
      <c r="M63" s="5">
        <f t="shared" si="26"/>
        <v>0.34212892059435057</v>
      </c>
      <c r="N63" s="5">
        <f t="shared" si="26"/>
        <v>0.34611086294646376</v>
      </c>
      <c r="O63" s="5">
        <f t="shared" si="26"/>
        <v>0.35019404119701503</v>
      </c>
      <c r="T63" s="9"/>
      <c r="U63" s="7"/>
      <c r="V63" s="4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5">
      <c r="A64" s="9"/>
      <c r="B64" s="7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>
      <c r="A65" t="s">
        <v>111</v>
      </c>
    </row>
    <row r="66" spans="1:15">
      <c r="A66" s="18" t="s">
        <v>112</v>
      </c>
    </row>
    <row r="67" spans="1:15">
      <c r="A67" s="21" t="s">
        <v>110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>
      <c r="A68" s="18"/>
    </row>
    <row r="71" spans="1:15" ht="17.399999999999999">
      <c r="A71" s="19" t="s">
        <v>101</v>
      </c>
    </row>
    <row r="72" spans="1:15">
      <c r="A72" s="20" t="s">
        <v>102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</row>
    <row r="73" spans="1:15">
      <c r="A73" s="20" t="s">
        <v>103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</row>
    <row r="74" spans="1:15">
      <c r="A74" s="20" t="s">
        <v>104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</sheetData>
  <mergeCells count="13">
    <mergeCell ref="A17:B17"/>
    <mergeCell ref="A41:B41"/>
    <mergeCell ref="A42:B42"/>
    <mergeCell ref="A19:O19"/>
    <mergeCell ref="A20:O20"/>
    <mergeCell ref="A21:O21"/>
    <mergeCell ref="A72:O72"/>
    <mergeCell ref="A73:O73"/>
    <mergeCell ref="A74:O74"/>
    <mergeCell ref="A44:O44"/>
    <mergeCell ref="A45:O45"/>
    <mergeCell ref="A46:O46"/>
    <mergeCell ref="A67:O67"/>
  </mergeCells>
  <phoneticPr fontId="6" type="noConversion"/>
  <conditionalFormatting sqref="C4:O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O4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2:O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52:AH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EF83-46C0-4E41-B127-91085814F08A}">
  <dimension ref="A1:A81"/>
  <sheetViews>
    <sheetView workbookViewId="0">
      <selection activeCell="K39" sqref="K39"/>
    </sheetView>
  </sheetViews>
  <sheetFormatPr defaultRowHeight="14.4"/>
  <sheetData>
    <row r="1" spans="1:1">
      <c r="A1" s="10" t="s">
        <v>21</v>
      </c>
    </row>
    <row r="2" spans="1:1">
      <c r="A2" s="11" t="s">
        <v>22</v>
      </c>
    </row>
    <row r="3" spans="1:1">
      <c r="A3" s="12" t="s">
        <v>23</v>
      </c>
    </row>
    <row r="4" spans="1:1">
      <c r="A4" s="13"/>
    </row>
    <row r="5" spans="1:1">
      <c r="A5" s="14" t="s">
        <v>24</v>
      </c>
    </row>
    <row r="6" spans="1:1">
      <c r="A6" s="15" t="s">
        <v>25</v>
      </c>
    </row>
    <row r="7" spans="1:1">
      <c r="A7" s="11" t="s">
        <v>26</v>
      </c>
    </row>
    <row r="8" spans="1:1">
      <c r="A8" s="11" t="s">
        <v>27</v>
      </c>
    </row>
    <row r="9" spans="1:1">
      <c r="A9" s="11" t="s">
        <v>28</v>
      </c>
    </row>
    <row r="10" spans="1:1">
      <c r="A10" s="11" t="s">
        <v>29</v>
      </c>
    </row>
    <row r="11" spans="1:1">
      <c r="A11" s="11" t="s">
        <v>30</v>
      </c>
    </row>
    <row r="12" spans="1:1">
      <c r="A12" s="11" t="s">
        <v>31</v>
      </c>
    </row>
    <row r="13" spans="1:1">
      <c r="A13" s="11" t="s">
        <v>32</v>
      </c>
    </row>
    <row r="14" spans="1:1">
      <c r="A14" s="12" t="s">
        <v>23</v>
      </c>
    </row>
    <row r="15" spans="1:1">
      <c r="A15" s="13"/>
    </row>
    <row r="16" spans="1:1">
      <c r="A16" s="14" t="s">
        <v>33</v>
      </c>
    </row>
    <row r="17" spans="1:1">
      <c r="A17" s="15" t="s">
        <v>34</v>
      </c>
    </row>
    <row r="18" spans="1:1">
      <c r="A18" s="11" t="s">
        <v>26</v>
      </c>
    </row>
    <row r="19" spans="1:1">
      <c r="A19" s="11" t="s">
        <v>27</v>
      </c>
    </row>
    <row r="20" spans="1:1">
      <c r="A20" s="11" t="s">
        <v>35</v>
      </c>
    </row>
    <row r="21" spans="1:1">
      <c r="A21" s="11" t="s">
        <v>36</v>
      </c>
    </row>
    <row r="22" spans="1:1">
      <c r="A22" s="11" t="s">
        <v>29</v>
      </c>
    </row>
    <row r="23" spans="1:1">
      <c r="A23" s="11" t="s">
        <v>37</v>
      </c>
    </row>
    <row r="24" spans="1:1">
      <c r="A24" s="12" t="s">
        <v>23</v>
      </c>
    </row>
    <row r="25" spans="1:1">
      <c r="A25" s="13"/>
    </row>
    <row r="26" spans="1:1">
      <c r="A26" s="14" t="s">
        <v>38</v>
      </c>
    </row>
    <row r="27" spans="1:1">
      <c r="A27" s="15" t="s">
        <v>39</v>
      </c>
    </row>
    <row r="28" spans="1:1">
      <c r="A28" s="11" t="s">
        <v>26</v>
      </c>
    </row>
    <row r="29" spans="1:1">
      <c r="A29" s="11" t="s">
        <v>40</v>
      </c>
    </row>
    <row r="30" spans="1:1">
      <c r="A30" s="11" t="s">
        <v>41</v>
      </c>
    </row>
    <row r="31" spans="1:1">
      <c r="A31" s="11" t="s">
        <v>42</v>
      </c>
    </row>
    <row r="32" spans="1:1">
      <c r="A32" s="11" t="s">
        <v>29</v>
      </c>
    </row>
    <row r="33" spans="1:1">
      <c r="A33" s="11" t="s">
        <v>43</v>
      </c>
    </row>
    <row r="34" spans="1:1">
      <c r="A34" s="11" t="s">
        <v>31</v>
      </c>
    </row>
    <row r="35" spans="1:1">
      <c r="A35" s="11" t="s">
        <v>44</v>
      </c>
    </row>
    <row r="36" spans="1:1">
      <c r="A36" s="12" t="s">
        <v>23</v>
      </c>
    </row>
    <row r="37" spans="1:1">
      <c r="A37" s="13"/>
    </row>
    <row r="38" spans="1:1">
      <c r="A38" s="14" t="s">
        <v>45</v>
      </c>
    </row>
    <row r="39" spans="1:1">
      <c r="A39" s="15" t="s">
        <v>46</v>
      </c>
    </row>
    <row r="40" spans="1:1">
      <c r="A40" s="11" t="s">
        <v>26</v>
      </c>
    </row>
    <row r="41" spans="1:1">
      <c r="A41" s="11" t="s">
        <v>47</v>
      </c>
    </row>
    <row r="42" spans="1:1">
      <c r="A42" s="11" t="s">
        <v>48</v>
      </c>
    </row>
    <row r="43" spans="1:1">
      <c r="A43" s="11" t="s">
        <v>49</v>
      </c>
    </row>
    <row r="44" spans="1:1">
      <c r="A44" s="11" t="s">
        <v>29</v>
      </c>
    </row>
    <row r="45" spans="1:1">
      <c r="A45" s="11" t="s">
        <v>50</v>
      </c>
    </row>
    <row r="46" spans="1:1">
      <c r="A46" s="11" t="s">
        <v>51</v>
      </c>
    </row>
    <row r="47" spans="1:1">
      <c r="A47" s="11" t="s">
        <v>52</v>
      </c>
    </row>
    <row r="48" spans="1:1">
      <c r="A48" s="11" t="s">
        <v>53</v>
      </c>
    </row>
    <row r="49" spans="1:1">
      <c r="A49" s="11" t="s">
        <v>54</v>
      </c>
    </row>
    <row r="50" spans="1:1">
      <c r="A50" s="11" t="s">
        <v>55</v>
      </c>
    </row>
    <row r="51" spans="1:1">
      <c r="A51" s="11" t="s">
        <v>56</v>
      </c>
    </row>
    <row r="52" spans="1:1">
      <c r="A52" s="11" t="s">
        <v>57</v>
      </c>
    </row>
    <row r="53" spans="1:1">
      <c r="A53" s="11" t="s">
        <v>31</v>
      </c>
    </row>
    <row r="54" spans="1:1">
      <c r="A54" s="11" t="s">
        <v>58</v>
      </c>
    </row>
    <row r="55" spans="1:1">
      <c r="A55" s="12" t="s">
        <v>59</v>
      </c>
    </row>
    <row r="56" spans="1:1">
      <c r="A56" s="13"/>
    </row>
    <row r="57" spans="1:1">
      <c r="A57" s="10" t="s">
        <v>60</v>
      </c>
    </row>
    <row r="58" spans="1:1">
      <c r="A58" s="11" t="s">
        <v>61</v>
      </c>
    </row>
    <row r="59" spans="1:1">
      <c r="A59" s="11" t="s">
        <v>62</v>
      </c>
    </row>
    <row r="60" spans="1:1">
      <c r="A60" s="11" t="s">
        <v>63</v>
      </c>
    </row>
    <row r="61" spans="1:1">
      <c r="A61" s="11" t="s">
        <v>64</v>
      </c>
    </row>
    <row r="62" spans="1:1">
      <c r="A62" s="11" t="s">
        <v>65</v>
      </c>
    </row>
    <row r="63" spans="1:1">
      <c r="A63" s="11" t="s">
        <v>66</v>
      </c>
    </row>
    <row r="64" spans="1:1">
      <c r="A64" s="11" t="s">
        <v>67</v>
      </c>
    </row>
    <row r="65" spans="1:1">
      <c r="A65" s="11" t="s">
        <v>68</v>
      </c>
    </row>
    <row r="66" spans="1:1">
      <c r="A66" s="11" t="s">
        <v>69</v>
      </c>
    </row>
    <row r="67" spans="1:1">
      <c r="A67" s="11" t="s">
        <v>70</v>
      </c>
    </row>
    <row r="68" spans="1:1">
      <c r="A68" s="11" t="s">
        <v>71</v>
      </c>
    </row>
    <row r="69" spans="1:1">
      <c r="A69" s="11" t="s">
        <v>72</v>
      </c>
    </row>
    <row r="70" spans="1:1">
      <c r="A70" s="11" t="s">
        <v>73</v>
      </c>
    </row>
    <row r="71" spans="1:1">
      <c r="A71" s="11" t="s">
        <v>74</v>
      </c>
    </row>
    <row r="72" spans="1:1">
      <c r="A72" s="11" t="s">
        <v>75</v>
      </c>
    </row>
    <row r="73" spans="1:1">
      <c r="A73" s="13"/>
    </row>
    <row r="74" spans="1:1">
      <c r="A74" s="10" t="s">
        <v>76</v>
      </c>
    </row>
    <row r="75" spans="1:1">
      <c r="A75" s="11" t="s">
        <v>77</v>
      </c>
    </row>
    <row r="76" spans="1:1">
      <c r="A76" s="10" t="s">
        <v>78</v>
      </c>
    </row>
    <row r="77" spans="1:1">
      <c r="A77" s="11" t="s">
        <v>79</v>
      </c>
    </row>
    <row r="78" spans="1:1">
      <c r="A78" s="10" t="s">
        <v>80</v>
      </c>
    </row>
    <row r="79" spans="1:1">
      <c r="A79" s="11" t="s">
        <v>81</v>
      </c>
    </row>
    <row r="80" spans="1:1">
      <c r="A80" s="10" t="s">
        <v>82</v>
      </c>
    </row>
    <row r="81" spans="1:1">
      <c r="A81" s="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24EE-536B-47C1-AE3D-A7E9847E1F0F}">
  <dimension ref="A1:A29"/>
  <sheetViews>
    <sheetView workbookViewId="0">
      <selection activeCell="L23" sqref="L23"/>
    </sheetView>
  </sheetViews>
  <sheetFormatPr defaultRowHeight="14.4"/>
  <sheetData>
    <row r="1" spans="1:1">
      <c r="A1" s="10" t="s">
        <v>84</v>
      </c>
    </row>
    <row r="2" spans="1:1">
      <c r="A2" s="15" t="s">
        <v>85</v>
      </c>
    </row>
    <row r="3" spans="1:1">
      <c r="A3" s="11" t="s">
        <v>26</v>
      </c>
    </row>
    <row r="4" spans="1:1">
      <c r="A4" s="11" t="s">
        <v>86</v>
      </c>
    </row>
    <row r="5" spans="1:1">
      <c r="A5" s="11" t="s">
        <v>29</v>
      </c>
    </row>
    <row r="6" spans="1:1">
      <c r="A6" s="11" t="s">
        <v>30</v>
      </c>
    </row>
    <row r="7" spans="1:1">
      <c r="A7" s="11" t="s">
        <v>57</v>
      </c>
    </row>
    <row r="8" spans="1:1">
      <c r="A8" s="11" t="s">
        <v>87</v>
      </c>
    </row>
    <row r="9" spans="1:1">
      <c r="A9" s="11" t="s">
        <v>88</v>
      </c>
    </row>
    <row r="10" spans="1:1">
      <c r="A10" s="15" t="s">
        <v>89</v>
      </c>
    </row>
    <row r="11" spans="1:1">
      <c r="A11" s="11" t="s">
        <v>26</v>
      </c>
    </row>
    <row r="12" spans="1:1">
      <c r="A12" s="11" t="s">
        <v>90</v>
      </c>
    </row>
    <row r="13" spans="1:1">
      <c r="A13" s="11" t="s">
        <v>28</v>
      </c>
    </row>
    <row r="14" spans="1:1">
      <c r="A14" s="11" t="s">
        <v>29</v>
      </c>
    </row>
    <row r="15" spans="1:1">
      <c r="A15" s="11" t="s">
        <v>30</v>
      </c>
    </row>
    <row r="16" spans="1:1">
      <c r="A16" s="11" t="s">
        <v>91</v>
      </c>
    </row>
    <row r="17" spans="1:1">
      <c r="A17" s="11" t="s">
        <v>87</v>
      </c>
    </row>
    <row r="18" spans="1:1">
      <c r="A18" s="11" t="s">
        <v>88</v>
      </c>
    </row>
    <row r="19" spans="1:1">
      <c r="A19" s="15" t="s">
        <v>92</v>
      </c>
    </row>
    <row r="20" spans="1:1">
      <c r="A20" s="11" t="s">
        <v>93</v>
      </c>
    </row>
    <row r="21" spans="1:1">
      <c r="A21" s="11" t="s">
        <v>94</v>
      </c>
    </row>
    <row r="22" spans="1:1">
      <c r="A22" s="11" t="s">
        <v>95</v>
      </c>
    </row>
    <row r="23" spans="1:1">
      <c r="A23" s="11" t="s">
        <v>96</v>
      </c>
    </row>
    <row r="24" spans="1:1">
      <c r="A24" s="12" t="s">
        <v>59</v>
      </c>
    </row>
    <row r="25" spans="1:1">
      <c r="A25" s="13"/>
    </row>
    <row r="26" spans="1:1">
      <c r="A26" s="10" t="s">
        <v>97</v>
      </c>
    </row>
    <row r="27" spans="1:1">
      <c r="A27" s="10" t="s">
        <v>98</v>
      </c>
    </row>
    <row r="28" spans="1:1">
      <c r="A28" s="10" t="s">
        <v>99</v>
      </c>
    </row>
    <row r="29" spans="1:1">
      <c r="A29" s="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CLV analysis</vt:lpstr>
      <vt:lpstr>SQL query</vt:lpstr>
      <vt:lpstr>SQL query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Raev</dc:creator>
  <cp:lastModifiedBy>Andres Raev</cp:lastModifiedBy>
  <dcterms:created xsi:type="dcterms:W3CDTF">2024-10-28T08:26:43Z</dcterms:created>
  <dcterms:modified xsi:type="dcterms:W3CDTF">2024-11-01T07:29:37Z</dcterms:modified>
</cp:coreProperties>
</file>