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1_{F389EB39-7A60-494A-98DD-2FB4DFD6BE87}" xr6:coauthVersionLast="47" xr6:coauthVersionMax="47" xr10:uidLastSave="{00000000-0000-0000-0000-000000000000}"/>
  <bookViews>
    <workbookView xWindow="-28920" yWindow="-2790" windowWidth="29040" windowHeight="15840" activeTab="2" xr2:uid="{51BB279E-1BC7-45A7-AA7F-9529600350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" i="5"/>
  <c r="D1" i="5" a="1"/>
  <c r="D1" i="5" s="1"/>
  <c r="C144" i="1" l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I169" i="1" s="1"/>
  <c r="J169" i="1" s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141" i="1"/>
  <c r="C142" i="1"/>
  <c r="C143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12" i="1"/>
  <c r="J25" i="1"/>
  <c r="J26" i="1"/>
  <c r="J27" i="1"/>
  <c r="J28" i="1"/>
  <c r="I168" i="1"/>
  <c r="J168" i="1" s="1"/>
  <c r="I170" i="1"/>
  <c r="J170" i="1" s="1"/>
  <c r="I197" i="1"/>
  <c r="J197" i="1" s="1"/>
  <c r="I198" i="1"/>
  <c r="J198" i="1" s="1"/>
  <c r="J2" i="1"/>
  <c r="J3" i="1"/>
  <c r="J4" i="1"/>
  <c r="I167" i="1" l="1"/>
  <c r="J167" i="1" s="1"/>
  <c r="I166" i="1"/>
  <c r="J166" i="1" s="1"/>
  <c r="I165" i="1"/>
  <c r="J16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13" i="1"/>
  <c r="J13" i="1" s="1"/>
  <c r="I29" i="1"/>
  <c r="J29" i="1" s="1"/>
  <c r="B1" i="2" a="1"/>
  <c r="I78" i="1"/>
  <c r="J78" i="1" s="1"/>
  <c r="I196" i="1"/>
  <c r="J196" i="1" s="1"/>
  <c r="I163" i="1"/>
  <c r="J163" i="1" s="1"/>
  <c r="I77" i="1"/>
  <c r="J77" i="1" s="1"/>
  <c r="I5" i="1"/>
  <c r="J5" i="1" s="1"/>
  <c r="I7" i="1" s="1"/>
  <c r="J7" i="1" s="1"/>
  <c r="I145" i="1" s="1"/>
  <c r="J145" i="1" s="1"/>
  <c r="I195" i="1"/>
  <c r="J195" i="1" s="1"/>
  <c r="I162" i="1"/>
  <c r="J162" i="1" s="1"/>
  <c r="I58" i="1"/>
  <c r="J58" i="1" s="1"/>
  <c r="I6" i="1"/>
  <c r="J6" i="1" s="1"/>
  <c r="I38" i="1" s="1"/>
  <c r="J38" i="1" s="1"/>
  <c r="I194" i="1"/>
  <c r="J194" i="1" s="1"/>
  <c r="I161" i="1"/>
  <c r="J161" i="1" s="1"/>
  <c r="I57" i="1"/>
  <c r="J57" i="1" s="1"/>
  <c r="I20" i="1"/>
  <c r="J20" i="1" s="1"/>
  <c r="I209" i="1" s="1"/>
  <c r="J209" i="1" s="1"/>
  <c r="I193" i="1"/>
  <c r="J193" i="1" s="1"/>
  <c r="I56" i="1"/>
  <c r="J56" i="1" s="1"/>
  <c r="I19" i="1"/>
  <c r="J19" i="1" s="1"/>
  <c r="I90" i="1" s="1"/>
  <c r="J90" i="1" s="1"/>
  <c r="I192" i="1"/>
  <c r="J192" i="1" s="1"/>
  <c r="I120" i="1"/>
  <c r="J120" i="1" s="1"/>
  <c r="I55" i="1"/>
  <c r="J55" i="1" s="1"/>
  <c r="I18" i="1"/>
  <c r="J18" i="1" s="1"/>
  <c r="I191" i="1"/>
  <c r="J191" i="1" s="1"/>
  <c r="I119" i="1"/>
  <c r="J119" i="1" s="1"/>
  <c r="I54" i="1"/>
  <c r="J54" i="1" s="1"/>
  <c r="I164" i="1"/>
  <c r="J164" i="1" s="1"/>
  <c r="I15" i="1"/>
  <c r="J15" i="1" s="1"/>
  <c r="I190" i="1"/>
  <c r="J190" i="1" s="1"/>
  <c r="I118" i="1"/>
  <c r="J118" i="1" s="1"/>
  <c r="I53" i="1"/>
  <c r="J53" i="1" s="1"/>
  <c r="I14" i="1"/>
  <c r="J14" i="1" s="1"/>
  <c r="I91" i="1" s="1"/>
  <c r="J91" i="1" s="1"/>
  <c r="I189" i="1"/>
  <c r="J189" i="1" s="1"/>
  <c r="I117" i="1"/>
  <c r="J117" i="1" s="1"/>
  <c r="I52" i="1"/>
  <c r="J52" i="1" s="1"/>
  <c r="I112" i="1"/>
  <c r="J112" i="1" s="1"/>
  <c r="I51" i="1"/>
  <c r="J51" i="1" s="1"/>
  <c r="I96" i="1" l="1"/>
  <c r="J96" i="1" s="1"/>
  <c r="I72" i="1"/>
  <c r="J72" i="1" s="1"/>
  <c r="I98" i="1"/>
  <c r="J98" i="1" s="1"/>
  <c r="I10" i="1"/>
  <c r="J10" i="1" s="1"/>
  <c r="I32" i="1"/>
  <c r="J32" i="1" s="1"/>
  <c r="I21" i="1"/>
  <c r="J21" i="1" s="1"/>
  <c r="I89" i="1"/>
  <c r="J89" i="1" s="1"/>
  <c r="I17" i="1"/>
  <c r="J17" i="1" s="1"/>
  <c r="I121" i="1"/>
  <c r="J121" i="1" s="1"/>
  <c r="I134" i="1"/>
  <c r="J134" i="1" s="1"/>
  <c r="I137" i="1"/>
  <c r="J137" i="1" s="1"/>
  <c r="I11" i="1"/>
  <c r="J11" i="1" s="1"/>
  <c r="I133" i="1"/>
  <c r="J133" i="1" s="1"/>
  <c r="I129" i="1"/>
  <c r="J129" i="1" s="1"/>
  <c r="I114" i="1"/>
  <c r="J114" i="1" s="1"/>
  <c r="I130" i="1"/>
  <c r="J130" i="1" s="1"/>
  <c r="I115" i="1"/>
  <c r="J115" i="1" s="1"/>
  <c r="I177" i="1"/>
  <c r="J177" i="1" s="1"/>
  <c r="I65" i="1"/>
  <c r="J65" i="1" s="1"/>
  <c r="I39" i="1"/>
  <c r="J39" i="1" s="1"/>
  <c r="C36" i="2" s="1"/>
  <c r="I131" i="1"/>
  <c r="J131" i="1" s="1"/>
  <c r="I35" i="1"/>
  <c r="J35" i="1" s="1"/>
  <c r="I36" i="1"/>
  <c r="J36" i="1" s="1"/>
  <c r="I9" i="1"/>
  <c r="J9" i="1" s="1"/>
  <c r="A2" i="3" a="1"/>
  <c r="B8" i="3" s="1"/>
  <c r="A2" i="4" a="1"/>
  <c r="I148" i="1"/>
  <c r="J148" i="1" s="1"/>
  <c r="I123" i="1"/>
  <c r="J123" i="1" s="1"/>
  <c r="I124" i="1"/>
  <c r="J124" i="1" s="1"/>
  <c r="I140" i="1"/>
  <c r="J140" i="1" s="1"/>
  <c r="I42" i="1"/>
  <c r="J42" i="1" s="1"/>
  <c r="C39" i="2" s="1"/>
  <c r="I31" i="1"/>
  <c r="J31" i="1" s="1"/>
  <c r="C28" i="2" s="1"/>
  <c r="I127" i="1"/>
  <c r="J127" i="1" s="1"/>
  <c r="I147" i="1"/>
  <c r="J147" i="1" s="1"/>
  <c r="I126" i="1"/>
  <c r="J126" i="1" s="1"/>
  <c r="I113" i="1"/>
  <c r="J113" i="1" s="1"/>
  <c r="C78" i="2" s="1"/>
  <c r="I125" i="1"/>
  <c r="J125" i="1" s="1"/>
  <c r="I146" i="1"/>
  <c r="J146" i="1" s="1"/>
  <c r="I122" i="1"/>
  <c r="J122" i="1" s="1"/>
  <c r="I12" i="1"/>
  <c r="J12" i="1" s="1"/>
  <c r="I132" i="1"/>
  <c r="J132" i="1" s="1"/>
  <c r="C95" i="2" s="1"/>
  <c r="I142" i="1"/>
  <c r="J142" i="1" s="1"/>
  <c r="I68" i="1"/>
  <c r="J68" i="1" s="1"/>
  <c r="I135" i="1"/>
  <c r="J135" i="1" s="1"/>
  <c r="C96" i="2" s="1"/>
  <c r="I179" i="1"/>
  <c r="J179" i="1" s="1"/>
  <c r="I37" i="1"/>
  <c r="J37" i="1" s="1"/>
  <c r="I66" i="1"/>
  <c r="J66" i="1" s="1"/>
  <c r="I138" i="1"/>
  <c r="J138" i="1" s="1"/>
  <c r="I181" i="1"/>
  <c r="J181" i="1" s="1"/>
  <c r="I34" i="1"/>
  <c r="J34" i="1" s="1"/>
  <c r="C31" i="2" s="1"/>
  <c r="I139" i="1"/>
  <c r="J139" i="1" s="1"/>
  <c r="I67" i="1"/>
  <c r="J67" i="1" s="1"/>
  <c r="I40" i="1"/>
  <c r="J40" i="1" s="1"/>
  <c r="C37" i="2" s="1"/>
  <c r="I69" i="1"/>
  <c r="J69" i="1" s="1"/>
  <c r="I222" i="1"/>
  <c r="J222" i="1" s="1"/>
  <c r="I180" i="1"/>
  <c r="J180" i="1" s="1"/>
  <c r="I136" i="1"/>
  <c r="J136" i="1" s="1"/>
  <c r="I128" i="1"/>
  <c r="J128" i="1" s="1"/>
  <c r="C82" i="2" s="1"/>
  <c r="I30" i="1"/>
  <c r="J30" i="1" s="1"/>
  <c r="I33" i="1"/>
  <c r="J33" i="1" s="1"/>
  <c r="C30" i="2" s="1"/>
  <c r="I184" i="1"/>
  <c r="J184" i="1" s="1"/>
  <c r="I141" i="1"/>
  <c r="J141" i="1" s="1"/>
  <c r="C100" i="2" s="1"/>
  <c r="I178" i="1"/>
  <c r="J178" i="1" s="1"/>
  <c r="I41" i="1"/>
  <c r="J41" i="1" s="1"/>
  <c r="C38" i="2" s="1"/>
  <c r="I183" i="1"/>
  <c r="J183" i="1" s="1"/>
  <c r="I70" i="1"/>
  <c r="J70" i="1" s="1"/>
  <c r="I182" i="1"/>
  <c r="J182" i="1" s="1"/>
  <c r="C3" i="2"/>
  <c r="A77" i="2"/>
  <c r="A93" i="2"/>
  <c r="A141" i="2"/>
  <c r="C4" i="2"/>
  <c r="C52" i="2"/>
  <c r="A78" i="2"/>
  <c r="A94" i="2"/>
  <c r="A110" i="2"/>
  <c r="A126" i="2"/>
  <c r="A142" i="2"/>
  <c r="C6" i="2"/>
  <c r="C22" i="2"/>
  <c r="C54" i="2"/>
  <c r="C86" i="2"/>
  <c r="A80" i="2"/>
  <c r="A96" i="2"/>
  <c r="A112" i="2"/>
  <c r="A128" i="2"/>
  <c r="C10" i="2"/>
  <c r="C26" i="2"/>
  <c r="A84" i="2"/>
  <c r="A100" i="2"/>
  <c r="A116" i="2"/>
  <c r="A132" i="2"/>
  <c r="C5" i="2"/>
  <c r="C53" i="2"/>
  <c r="A79" i="2"/>
  <c r="A95" i="2"/>
  <c r="A111" i="2"/>
  <c r="A127" i="2"/>
  <c r="A143" i="2"/>
  <c r="C7" i="2"/>
  <c r="C23" i="2"/>
  <c r="C87" i="2"/>
  <c r="A81" i="2"/>
  <c r="A97" i="2"/>
  <c r="A113" i="2"/>
  <c r="A129" i="2"/>
  <c r="C24" i="2"/>
  <c r="C88" i="2"/>
  <c r="A82" i="2"/>
  <c r="A98" i="2"/>
  <c r="A114" i="2"/>
  <c r="A130" i="2"/>
  <c r="C9" i="2"/>
  <c r="C25" i="2"/>
  <c r="C89" i="2"/>
  <c r="A83" i="2"/>
  <c r="A99" i="2"/>
  <c r="A115" i="2"/>
  <c r="A131" i="2"/>
  <c r="C11" i="2"/>
  <c r="C27" i="2"/>
  <c r="A85" i="2"/>
  <c r="A101" i="2"/>
  <c r="A117" i="2"/>
  <c r="A133" i="2"/>
  <c r="C12" i="2"/>
  <c r="A86" i="2"/>
  <c r="A134" i="2"/>
  <c r="C13" i="2"/>
  <c r="C29" i="2"/>
  <c r="C77" i="2"/>
  <c r="A87" i="2"/>
  <c r="A103" i="2"/>
  <c r="A119" i="2"/>
  <c r="A135" i="2"/>
  <c r="C14" i="2"/>
  <c r="C94" i="2"/>
  <c r="A88" i="2"/>
  <c r="A104" i="2"/>
  <c r="A120" i="2"/>
  <c r="A136" i="2"/>
  <c r="C15" i="2"/>
  <c r="C47" i="2"/>
  <c r="A89" i="2"/>
  <c r="A105" i="2"/>
  <c r="A121" i="2"/>
  <c r="A137" i="2"/>
  <c r="C17" i="2"/>
  <c r="A91" i="2"/>
  <c r="A123" i="2"/>
  <c r="C34" i="2"/>
  <c r="A92" i="2"/>
  <c r="A108" i="2"/>
  <c r="A140" i="2"/>
  <c r="C35" i="2"/>
  <c r="A109" i="2"/>
  <c r="A118" i="2"/>
  <c r="C32" i="2"/>
  <c r="C48" i="2"/>
  <c r="C2" i="2"/>
  <c r="A90" i="2"/>
  <c r="A106" i="2"/>
  <c r="A122" i="2"/>
  <c r="A138" i="2"/>
  <c r="C33" i="2"/>
  <c r="C49" i="2"/>
  <c r="A75" i="2"/>
  <c r="A107" i="2"/>
  <c r="A139" i="2"/>
  <c r="C18" i="2"/>
  <c r="C50" i="2"/>
  <c r="A76" i="2"/>
  <c r="A124" i="2"/>
  <c r="C51" i="2"/>
  <c r="A125" i="2"/>
  <c r="A102" i="2"/>
  <c r="I105" i="1"/>
  <c r="J105" i="1" s="1"/>
  <c r="I217" i="1"/>
  <c r="J217" i="1" s="1"/>
  <c r="I23" i="1"/>
  <c r="J23" i="1" s="1"/>
  <c r="C20" i="2" s="1"/>
  <c r="I104" i="1"/>
  <c r="J104" i="1" s="1"/>
  <c r="I219" i="1"/>
  <c r="J219" i="1" s="1"/>
  <c r="C90" i="2" s="1"/>
  <c r="I220" i="1"/>
  <c r="J220" i="1" s="1"/>
  <c r="I221" i="1"/>
  <c r="J221" i="1" s="1"/>
  <c r="I223" i="1"/>
  <c r="J223" i="1" s="1"/>
  <c r="I71" i="1"/>
  <c r="J71" i="1" s="1"/>
  <c r="I103" i="1"/>
  <c r="J103" i="1" s="1"/>
  <c r="I88" i="1"/>
  <c r="J88" i="1" s="1"/>
  <c r="I218" i="1"/>
  <c r="J218" i="1" s="1"/>
  <c r="A63" i="2"/>
  <c r="A59" i="2"/>
  <c r="A54" i="2"/>
  <c r="A66" i="2"/>
  <c r="A68" i="2"/>
  <c r="A38" i="2"/>
  <c r="A72" i="2"/>
  <c r="A43" i="2"/>
  <c r="A47" i="2"/>
  <c r="I144" i="1"/>
  <c r="J144" i="1" s="1"/>
  <c r="C105" i="2" s="1"/>
  <c r="A70" i="2"/>
  <c r="I205" i="1"/>
  <c r="J205" i="1" s="1"/>
  <c r="A12" i="2"/>
  <c r="I211" i="1"/>
  <c r="J211" i="1" s="1"/>
  <c r="I85" i="1"/>
  <c r="J85" i="1" s="1"/>
  <c r="I202" i="1"/>
  <c r="J202" i="1" s="1"/>
  <c r="A25" i="2"/>
  <c r="A44" i="2"/>
  <c r="I61" i="1"/>
  <c r="J61" i="1" s="1"/>
  <c r="I174" i="1"/>
  <c r="J174" i="1" s="1"/>
  <c r="I172" i="1"/>
  <c r="J172" i="1" s="1"/>
  <c r="A3" i="2"/>
  <c r="I173" i="1"/>
  <c r="J173" i="1" s="1"/>
  <c r="I22" i="1"/>
  <c r="J22" i="1" s="1"/>
  <c r="I213" i="1" s="1"/>
  <c r="J213" i="1" s="1"/>
  <c r="I207" i="1"/>
  <c r="J207" i="1" s="1"/>
  <c r="I208" i="1"/>
  <c r="J208" i="1" s="1"/>
  <c r="I206" i="1"/>
  <c r="J206" i="1" s="1"/>
  <c r="A41" i="2"/>
  <c r="A60" i="2"/>
  <c r="A17" i="2"/>
  <c r="I97" i="1"/>
  <c r="J97" i="1" s="1"/>
  <c r="I87" i="1"/>
  <c r="J87" i="1" s="1"/>
  <c r="I204" i="1"/>
  <c r="J204" i="1" s="1"/>
  <c r="A19" i="2"/>
  <c r="A5" i="2"/>
  <c r="A7" i="2"/>
  <c r="A57" i="2"/>
  <c r="A13" i="2"/>
  <c r="A33" i="2"/>
  <c r="I175" i="1"/>
  <c r="J175" i="1" s="1"/>
  <c r="I62" i="1"/>
  <c r="J62" i="1" s="1"/>
  <c r="I199" i="1"/>
  <c r="J199" i="1" s="1"/>
  <c r="A35" i="2"/>
  <c r="A21" i="2"/>
  <c r="A23" i="2"/>
  <c r="A73" i="2"/>
  <c r="A29" i="2"/>
  <c r="A49" i="2"/>
  <c r="I8" i="1"/>
  <c r="J8" i="1" s="1"/>
  <c r="C8" i="2" s="1"/>
  <c r="I143" i="1"/>
  <c r="J143" i="1" s="1"/>
  <c r="C102" i="2" s="1"/>
  <c r="A51" i="2"/>
  <c r="A37" i="2"/>
  <c r="A39" i="2"/>
  <c r="I60" i="1"/>
  <c r="J60" i="1" s="1"/>
  <c r="A45" i="2"/>
  <c r="A65" i="2"/>
  <c r="I64" i="1"/>
  <c r="J64" i="1" s="1"/>
  <c r="A67" i="2"/>
  <c r="A53" i="2"/>
  <c r="A55" i="2"/>
  <c r="A10" i="2"/>
  <c r="A61" i="2"/>
  <c r="A64" i="2"/>
  <c r="A28" i="2"/>
  <c r="I201" i="1"/>
  <c r="J201" i="1" s="1"/>
  <c r="I176" i="1"/>
  <c r="J176" i="1" s="1"/>
  <c r="I93" i="1"/>
  <c r="J93" i="1" s="1"/>
  <c r="A69" i="2"/>
  <c r="A71" i="2"/>
  <c r="A26" i="2"/>
  <c r="A14" i="2"/>
  <c r="A48" i="2"/>
  <c r="I95" i="1"/>
  <c r="J95" i="1" s="1"/>
  <c r="A42" i="2"/>
  <c r="A30" i="2"/>
  <c r="A32" i="2"/>
  <c r="A9" i="2"/>
  <c r="I210" i="1"/>
  <c r="J210" i="1" s="1"/>
  <c r="I171" i="1"/>
  <c r="J171" i="1" s="1"/>
  <c r="A2" i="2"/>
  <c r="A4" i="2"/>
  <c r="A8" i="2"/>
  <c r="A58" i="2"/>
  <c r="A46" i="2"/>
  <c r="A16" i="2"/>
  <c r="I86" i="1"/>
  <c r="J86" i="1" s="1"/>
  <c r="I203" i="1"/>
  <c r="J203" i="1" s="1"/>
  <c r="A18" i="2"/>
  <c r="A20" i="2"/>
  <c r="A24" i="2"/>
  <c r="A74" i="2"/>
  <c r="A62" i="2"/>
  <c r="B1" i="2"/>
  <c r="A1" i="2" s="1"/>
  <c r="A34" i="2"/>
  <c r="A36" i="2"/>
  <c r="A6" i="2"/>
  <c r="A40" i="2"/>
  <c r="A11" i="2"/>
  <c r="A15" i="2"/>
  <c r="I16" i="1"/>
  <c r="J16" i="1" s="1"/>
  <c r="I75" i="1" s="1"/>
  <c r="J75" i="1" s="1"/>
  <c r="I63" i="1"/>
  <c r="J63" i="1" s="1"/>
  <c r="I212" i="1"/>
  <c r="J212" i="1" s="1"/>
  <c r="A50" i="2"/>
  <c r="A52" i="2"/>
  <c r="A22" i="2"/>
  <c r="A56" i="2"/>
  <c r="A27" i="2"/>
  <c r="A31" i="2"/>
  <c r="I200" i="1"/>
  <c r="J200" i="1" s="1"/>
  <c r="I92" i="1"/>
  <c r="J92" i="1" s="1"/>
  <c r="I94" i="1"/>
  <c r="J94" i="1" s="1"/>
  <c r="I59" i="1"/>
  <c r="J59" i="1" s="1"/>
  <c r="I160" i="1"/>
  <c r="J160" i="1" s="1"/>
  <c r="I49" i="1"/>
  <c r="J49" i="1" s="1"/>
  <c r="I50" i="1"/>
  <c r="J50" i="1" s="1"/>
  <c r="C46" i="2" s="1"/>
  <c r="I159" i="1"/>
  <c r="J159" i="1" s="1"/>
  <c r="I149" i="1"/>
  <c r="J149" i="1" s="1"/>
  <c r="C106" i="2" s="1"/>
  <c r="I150" i="1"/>
  <c r="J150" i="1" s="1"/>
  <c r="I43" i="1"/>
  <c r="J43" i="1" s="1"/>
  <c r="C40" i="2" s="1"/>
  <c r="I151" i="1"/>
  <c r="J151" i="1" s="1"/>
  <c r="I45" i="1"/>
  <c r="J45" i="1" s="1"/>
  <c r="C42" i="2" s="1"/>
  <c r="I46" i="1"/>
  <c r="J46" i="1" s="1"/>
  <c r="C43" i="2" s="1"/>
  <c r="I152" i="1"/>
  <c r="J152" i="1" s="1"/>
  <c r="I153" i="1"/>
  <c r="J153" i="1" s="1"/>
  <c r="I44" i="1"/>
  <c r="J44" i="1" s="1"/>
  <c r="C41" i="2" s="1"/>
  <c r="I154" i="1"/>
  <c r="J154" i="1" s="1"/>
  <c r="I155" i="1"/>
  <c r="J155" i="1" s="1"/>
  <c r="I156" i="1"/>
  <c r="J156" i="1" s="1"/>
  <c r="I47" i="1"/>
  <c r="J47" i="1" s="1"/>
  <c r="I48" i="1"/>
  <c r="J48" i="1" s="1"/>
  <c r="C45" i="2" s="1"/>
  <c r="I158" i="1"/>
  <c r="J158" i="1" s="1"/>
  <c r="I157" i="1"/>
  <c r="J157" i="1" s="1"/>
  <c r="C110" i="2" s="1"/>
  <c r="C8" i="4" l="1"/>
  <c r="C9" i="4"/>
  <c r="C14" i="4"/>
  <c r="C12" i="4"/>
  <c r="C10" i="4"/>
  <c r="I99" i="1"/>
  <c r="J99" i="1" s="1"/>
  <c r="C85" i="2"/>
  <c r="C99" i="2"/>
  <c r="C104" i="2"/>
  <c r="C129" i="2"/>
  <c r="C68" i="2"/>
  <c r="C109" i="2"/>
  <c r="C11" i="4"/>
  <c r="C67" i="2"/>
  <c r="C47" i="4"/>
  <c r="B51" i="3"/>
  <c r="B59" i="3"/>
  <c r="B29" i="3"/>
  <c r="B37" i="3"/>
  <c r="C98" i="2"/>
  <c r="C101" i="2"/>
  <c r="B19" i="3"/>
  <c r="C84" i="2"/>
  <c r="C19" i="3" s="1"/>
  <c r="B34" i="3"/>
  <c r="B24" i="3"/>
  <c r="B40" i="3"/>
  <c r="C58" i="4"/>
  <c r="B10" i="3"/>
  <c r="B45" i="3"/>
  <c r="B11" i="3"/>
  <c r="B48" i="3"/>
  <c r="B4" i="3"/>
  <c r="B53" i="3"/>
  <c r="B7" i="3"/>
  <c r="A2" i="3"/>
  <c r="B2" i="3" s="1"/>
  <c r="C59" i="3"/>
  <c r="B12" i="3"/>
  <c r="B61" i="3"/>
  <c r="B15" i="3"/>
  <c r="B9" i="3"/>
  <c r="C108" i="2"/>
  <c r="C46" i="4"/>
  <c r="C15" i="3"/>
  <c r="B20" i="3"/>
  <c r="B26" i="3"/>
  <c r="B23" i="3"/>
  <c r="B17" i="3"/>
  <c r="C66" i="2"/>
  <c r="C52" i="4" s="1"/>
  <c r="C44" i="4"/>
  <c r="C20" i="4"/>
  <c r="C32" i="4"/>
  <c r="C31" i="4"/>
  <c r="B28" i="3"/>
  <c r="B18" i="3"/>
  <c r="B31" i="3"/>
  <c r="B25" i="3"/>
  <c r="C16" i="4"/>
  <c r="C26" i="4"/>
  <c r="B36" i="3"/>
  <c r="B6" i="3"/>
  <c r="B39" i="3"/>
  <c r="B33" i="3"/>
  <c r="C57" i="4"/>
  <c r="B44" i="3"/>
  <c r="B14" i="3"/>
  <c r="B47" i="3"/>
  <c r="B41" i="3"/>
  <c r="C29" i="4"/>
  <c r="C22" i="4"/>
  <c r="C27" i="4"/>
  <c r="B52" i="3"/>
  <c r="B22" i="3"/>
  <c r="B55" i="3"/>
  <c r="B49" i="3"/>
  <c r="C103" i="2"/>
  <c r="C51" i="3" s="1"/>
  <c r="C24" i="4"/>
  <c r="C15" i="4"/>
  <c r="B60" i="3"/>
  <c r="B30" i="3"/>
  <c r="B63" i="3"/>
  <c r="B57" i="3"/>
  <c r="B50" i="3"/>
  <c r="B38" i="3"/>
  <c r="B64" i="3"/>
  <c r="B65" i="3"/>
  <c r="C58" i="2"/>
  <c r="C45" i="4"/>
  <c r="C28" i="4"/>
  <c r="B42" i="3"/>
  <c r="B3" i="3"/>
  <c r="B46" i="3"/>
  <c r="B16" i="3"/>
  <c r="C17" i="4"/>
  <c r="C30" i="4"/>
  <c r="C19" i="4"/>
  <c r="C23" i="4"/>
  <c r="B27" i="3"/>
  <c r="B5" i="3"/>
  <c r="B54" i="3"/>
  <c r="B32" i="3"/>
  <c r="C33" i="4"/>
  <c r="C48" i="4"/>
  <c r="B35" i="3"/>
  <c r="B13" i="3"/>
  <c r="B62" i="3"/>
  <c r="B56" i="3"/>
  <c r="C18" i="4"/>
  <c r="C21" i="4"/>
  <c r="C25" i="4"/>
  <c r="B43" i="3"/>
  <c r="B21" i="3"/>
  <c r="B58" i="3"/>
  <c r="A2" i="4"/>
  <c r="D51" i="4"/>
  <c r="B25" i="4"/>
  <c r="D16" i="4"/>
  <c r="B52" i="4"/>
  <c r="D13" i="4"/>
  <c r="D11" i="4"/>
  <c r="B33" i="4"/>
  <c r="B59" i="4"/>
  <c r="D20" i="4"/>
  <c r="B9" i="4"/>
  <c r="B53" i="4"/>
  <c r="B36" i="4"/>
  <c r="B34" i="4"/>
  <c r="B48" i="4"/>
  <c r="D43" i="4"/>
  <c r="B43" i="4"/>
  <c r="D4" i="4"/>
  <c r="D35" i="4"/>
  <c r="B37" i="4"/>
  <c r="B20" i="4"/>
  <c r="D28" i="4"/>
  <c r="B32" i="4"/>
  <c r="B13" i="4"/>
  <c r="B27" i="4"/>
  <c r="D19" i="4"/>
  <c r="B21" i="4"/>
  <c r="B4" i="4"/>
  <c r="D59" i="4"/>
  <c r="B16" i="4"/>
  <c r="D7" i="4"/>
  <c r="B11" i="4"/>
  <c r="D3" i="4"/>
  <c r="B5" i="4"/>
  <c r="D46" i="4"/>
  <c r="D58" i="4"/>
  <c r="D42" i="4"/>
  <c r="B44" i="4"/>
  <c r="D53" i="4"/>
  <c r="B56" i="4"/>
  <c r="D47" i="4"/>
  <c r="D30" i="4"/>
  <c r="D10" i="4"/>
  <c r="D26" i="4"/>
  <c r="B28" i="4"/>
  <c r="D37" i="4"/>
  <c r="B40" i="4"/>
  <c r="D31" i="4"/>
  <c r="D14" i="4"/>
  <c r="B47" i="4"/>
  <c r="B46" i="4"/>
  <c r="B12" i="4"/>
  <c r="D21" i="4"/>
  <c r="B24" i="4"/>
  <c r="D15" i="4"/>
  <c r="B39" i="4"/>
  <c r="B31" i="4"/>
  <c r="B30" i="4"/>
  <c r="D54" i="4"/>
  <c r="D5" i="4"/>
  <c r="B8" i="4"/>
  <c r="B41" i="4"/>
  <c r="D49" i="4"/>
  <c r="B15" i="4"/>
  <c r="B14" i="4"/>
  <c r="D38" i="4"/>
  <c r="B29" i="4"/>
  <c r="D50" i="4"/>
  <c r="B55" i="4"/>
  <c r="B6" i="4"/>
  <c r="D57" i="4"/>
  <c r="D56" i="4"/>
  <c r="D22" i="4"/>
  <c r="D39" i="4"/>
  <c r="D34" i="4"/>
  <c r="B7" i="4"/>
  <c r="B51" i="4"/>
  <c r="D41" i="4"/>
  <c r="D40" i="4"/>
  <c r="D6" i="4"/>
  <c r="B58" i="4"/>
  <c r="D18" i="4"/>
  <c r="D17" i="4"/>
  <c r="B35" i="4"/>
  <c r="D25" i="4"/>
  <c r="D24" i="4"/>
  <c r="B17" i="4"/>
  <c r="B42" i="4"/>
  <c r="B57" i="4"/>
  <c r="B54" i="4"/>
  <c r="B19" i="4"/>
  <c r="D9" i="4"/>
  <c r="D8" i="4"/>
  <c r="D27" i="4"/>
  <c r="B26" i="4"/>
  <c r="B23" i="4"/>
  <c r="B38" i="4"/>
  <c r="B3" i="4"/>
  <c r="B18" i="4"/>
  <c r="B50" i="4"/>
  <c r="B45" i="4"/>
  <c r="B10" i="4"/>
  <c r="D33" i="4"/>
  <c r="D48" i="4"/>
  <c r="D45" i="4"/>
  <c r="D44" i="4"/>
  <c r="D55" i="4"/>
  <c r="D52" i="4"/>
  <c r="B22" i="4"/>
  <c r="D32" i="4"/>
  <c r="D29" i="4"/>
  <c r="B49" i="4"/>
  <c r="D12" i="4"/>
  <c r="D23" i="4"/>
  <c r="D36" i="4"/>
  <c r="C55" i="2"/>
  <c r="C34" i="4" s="1"/>
  <c r="C14" i="3"/>
  <c r="C34" i="3"/>
  <c r="C52" i="3"/>
  <c r="C31" i="3"/>
  <c r="C5" i="3"/>
  <c r="C10" i="3"/>
  <c r="C57" i="3"/>
  <c r="C130" i="2"/>
  <c r="C59" i="2"/>
  <c r="C97" i="2"/>
  <c r="C44" i="2"/>
  <c r="C13" i="4" s="1"/>
  <c r="C120" i="2"/>
  <c r="C121" i="2"/>
  <c r="C28" i="3" s="1"/>
  <c r="C57" i="2"/>
  <c r="C36" i="4" s="1"/>
  <c r="C119" i="2"/>
  <c r="C107" i="2"/>
  <c r="C83" i="2"/>
  <c r="C40" i="3" s="1"/>
  <c r="C122" i="2"/>
  <c r="C56" i="2"/>
  <c r="C35" i="4" s="1"/>
  <c r="C16" i="2"/>
  <c r="C19" i="2"/>
  <c r="I100" i="1"/>
  <c r="J100" i="1" s="1"/>
  <c r="I215" i="1"/>
  <c r="J215" i="1" s="1"/>
  <c r="I102" i="1"/>
  <c r="J102" i="1" s="1"/>
  <c r="I101" i="1"/>
  <c r="J101" i="1" s="1"/>
  <c r="I188" i="1"/>
  <c r="J188" i="1" s="1"/>
  <c r="I74" i="1"/>
  <c r="J74" i="1" s="1"/>
  <c r="I187" i="1"/>
  <c r="J187" i="1" s="1"/>
  <c r="I73" i="1"/>
  <c r="J73" i="1" s="1"/>
  <c r="I76" i="1"/>
  <c r="J76" i="1" s="1"/>
  <c r="I216" i="1"/>
  <c r="J216" i="1" s="1"/>
  <c r="I24" i="1"/>
  <c r="J24" i="1" s="1"/>
  <c r="C21" i="2" s="1"/>
  <c r="I106" i="1"/>
  <c r="J106" i="1" s="1"/>
  <c r="C69" i="2" s="1"/>
  <c r="I240" i="1"/>
  <c r="J240" i="1" s="1"/>
  <c r="I238" i="1"/>
  <c r="J238" i="1" s="1"/>
  <c r="I226" i="1"/>
  <c r="J226" i="1" s="1"/>
  <c r="I224" i="1"/>
  <c r="J224" i="1" s="1"/>
  <c r="C111" i="2" s="1"/>
  <c r="C3" i="3" s="1"/>
  <c r="I116" i="1"/>
  <c r="J116" i="1" s="1"/>
  <c r="C81" i="2" s="1"/>
  <c r="I241" i="1"/>
  <c r="J241" i="1" s="1"/>
  <c r="I107" i="1"/>
  <c r="J107" i="1" s="1"/>
  <c r="I228" i="1"/>
  <c r="J228" i="1" s="1"/>
  <c r="I227" i="1"/>
  <c r="J227" i="1" s="1"/>
  <c r="C118" i="2" s="1"/>
  <c r="C55" i="3" s="1"/>
  <c r="I239" i="1"/>
  <c r="J239" i="1" s="1"/>
  <c r="I225" i="1"/>
  <c r="J225" i="1" s="1"/>
  <c r="C114" i="2" s="1"/>
  <c r="C44" i="3" s="1"/>
  <c r="I186" i="1"/>
  <c r="J186" i="1" s="1"/>
  <c r="I185" i="1"/>
  <c r="J185" i="1" s="1"/>
  <c r="I214" i="1"/>
  <c r="J214" i="1" s="1"/>
  <c r="C53" i="4" l="1"/>
  <c r="C29" i="3"/>
  <c r="C56" i="4"/>
  <c r="C65" i="2"/>
  <c r="C51" i="4" s="1"/>
  <c r="C42" i="3"/>
  <c r="C128" i="2"/>
  <c r="C60" i="3" s="1"/>
  <c r="C143" i="2"/>
  <c r="C113" i="2"/>
  <c r="C62" i="2"/>
  <c r="C64" i="2"/>
  <c r="C43" i="4" s="1"/>
  <c r="C13" i="3"/>
  <c r="C36" i="3"/>
  <c r="C70" i="2"/>
  <c r="C38" i="4"/>
  <c r="C37" i="3"/>
  <c r="C20" i="3"/>
  <c r="C63" i="3"/>
  <c r="C116" i="2"/>
  <c r="C117" i="2"/>
  <c r="C115" i="2"/>
  <c r="C2" i="3"/>
  <c r="C79" i="2"/>
  <c r="C59" i="4" s="1"/>
  <c r="C80" i="2"/>
  <c r="C54" i="4"/>
  <c r="C30" i="3"/>
  <c r="B2" i="4"/>
  <c r="D2" i="4"/>
  <c r="C112" i="2"/>
  <c r="C142" i="2"/>
  <c r="C141" i="2"/>
  <c r="C45" i="3" s="1"/>
  <c r="C131" i="2"/>
  <c r="C126" i="2"/>
  <c r="C61" i="2"/>
  <c r="C40" i="4" s="1"/>
  <c r="C127" i="2"/>
  <c r="C58" i="3" s="1"/>
  <c r="C60" i="2"/>
  <c r="C39" i="4" s="1"/>
  <c r="C63" i="2"/>
  <c r="C42" i="4" s="1"/>
  <c r="I237" i="1"/>
  <c r="J237" i="1" s="1"/>
  <c r="C93" i="2" s="1"/>
  <c r="I235" i="1"/>
  <c r="J235" i="1" s="1"/>
  <c r="I233" i="1"/>
  <c r="J233" i="1" s="1"/>
  <c r="C124" i="2" s="1"/>
  <c r="C50" i="3" s="1"/>
  <c r="I111" i="1"/>
  <c r="J111" i="1" s="1"/>
  <c r="C76" i="2" s="1"/>
  <c r="I110" i="1"/>
  <c r="J110" i="1" s="1"/>
  <c r="I232" i="1"/>
  <c r="J232" i="1" s="1"/>
  <c r="I231" i="1"/>
  <c r="J231" i="1" s="1"/>
  <c r="I109" i="1"/>
  <c r="J109" i="1" s="1"/>
  <c r="I236" i="1"/>
  <c r="J236" i="1" s="1"/>
  <c r="I234" i="1"/>
  <c r="J234" i="1" s="1"/>
  <c r="I230" i="1"/>
  <c r="J230" i="1" s="1"/>
  <c r="I108" i="1"/>
  <c r="J108" i="1" s="1"/>
  <c r="C71" i="2" s="1"/>
  <c r="I229" i="1"/>
  <c r="J229" i="1" s="1"/>
  <c r="C133" i="2" s="1"/>
  <c r="C26" i="3" s="1"/>
  <c r="C137" i="2" l="1"/>
  <c r="C139" i="2"/>
  <c r="C46" i="3" s="1"/>
  <c r="C135" i="2"/>
  <c r="C38" i="3" s="1"/>
  <c r="C134" i="2"/>
  <c r="C32" i="3" s="1"/>
  <c r="C62" i="3"/>
  <c r="C41" i="3"/>
  <c r="C18" i="3"/>
  <c r="C53" i="3"/>
  <c r="C140" i="2"/>
  <c r="C54" i="3" s="1"/>
  <c r="C6" i="4"/>
  <c r="C4" i="3"/>
  <c r="C25" i="3"/>
  <c r="C65" i="3"/>
  <c r="C64" i="3"/>
  <c r="C21" i="3"/>
  <c r="C125" i="2"/>
  <c r="C47" i="3"/>
  <c r="C43" i="3"/>
  <c r="C48" i="3"/>
  <c r="C56" i="3"/>
  <c r="C72" i="2"/>
  <c r="C7" i="4" s="1"/>
  <c r="C37" i="4"/>
  <c r="C39" i="3"/>
  <c r="C74" i="2"/>
  <c r="C75" i="2"/>
  <c r="C55" i="4" s="1"/>
  <c r="C91" i="2"/>
  <c r="C92" i="2"/>
  <c r="C22" i="3" s="1"/>
  <c r="C49" i="4"/>
  <c r="C50" i="4"/>
  <c r="C41" i="4"/>
  <c r="C16" i="3"/>
  <c r="C17" i="3"/>
  <c r="C73" i="2"/>
  <c r="C138" i="2"/>
  <c r="C136" i="2"/>
  <c r="C7" i="3" s="1"/>
  <c r="C132" i="2"/>
  <c r="C33" i="3" s="1"/>
  <c r="C123" i="2"/>
  <c r="C35" i="3" s="1"/>
  <c r="C61" i="3" l="1"/>
  <c r="C12" i="3"/>
  <c r="C9" i="3"/>
  <c r="C2" i="4"/>
  <c r="C4" i="4"/>
  <c r="C5" i="4"/>
  <c r="C6" i="3"/>
  <c r="C49" i="3"/>
  <c r="C3" i="4"/>
  <c r="C8" i="3"/>
  <c r="C11" i="3"/>
  <c r="C27" i="3"/>
  <c r="C24" i="3"/>
  <c r="C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<sst xmlns="http://schemas.openxmlformats.org/spreadsheetml/2006/main" count="2335" uniqueCount="389">
  <si>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</si>
  <si>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</si>
  <si>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</si>
  <si>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</si>
  <si>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</si>
  <si>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</si>
  <si>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</si>
  <si>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</si>
  <si>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</si>
  <si>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</si>
  <si>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</si>
  <si>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</si>
  <si>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</si>
  <si>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</si>
  <si>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</si>
  <si>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</si>
  <si>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</si>
  <si>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</si>
  <si>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</si>
  <si>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LS-P003</t>
  </si>
  <si>
    <t>リンクサス短辺</t>
  </si>
  <si>
    <t>AR-M2</t>
  </si>
  <si>
    <t>無</t>
  </si>
  <si>
    <t>LS-P002</t>
  </si>
  <si>
    <t>リンクサス長辺</t>
  </si>
  <si>
    <t>LS-P004</t>
  </si>
  <si>
    <t>リンクサス中央軸部</t>
  </si>
  <si>
    <t>-</t>
  </si>
  <si>
    <t>LS-P005</t>
  </si>
  <si>
    <t>リンクサス節軸</t>
  </si>
  <si>
    <t>組立品</t>
  </si>
  <si>
    <t>CU001</t>
  </si>
  <si>
    <t>中央ユニット</t>
  </si>
  <si>
    <t>材料 &lt;指定なし&gt;</t>
  </si>
  <si>
    <t>組立品(組図を参照)</t>
  </si>
  <si>
    <t>RL001</t>
  </si>
  <si>
    <t>左半身機構</t>
  </si>
  <si>
    <t>RR001</t>
  </si>
  <si>
    <t>右半身機構</t>
  </si>
  <si>
    <t>CU-P001</t>
  </si>
  <si>
    <t>中央ユニット後方カバー</t>
  </si>
  <si>
    <t>CU-SAS001</t>
  </si>
  <si>
    <t>中央躯体</t>
  </si>
  <si>
    <t>CU-SAS002</t>
  </si>
  <si>
    <t>腕機構</t>
  </si>
  <si>
    <t>自社製品</t>
  </si>
  <si>
    <t>レシーバ v1</t>
  </si>
  <si>
    <t>購入品</t>
  </si>
  <si>
    <t>近藤科学</t>
  </si>
  <si>
    <t>F3-2100</t>
  </si>
  <si>
    <t>バッテリー</t>
  </si>
  <si>
    <t>MISUMI</t>
  </si>
  <si>
    <t>MBIS2-3-2</t>
  </si>
  <si>
    <t>黄銅</t>
  </si>
  <si>
    <t>ﾈｼﾞｲﾝｻｰﾄ</t>
  </si>
  <si>
    <t>1日目</t>
  </si>
  <si>
    <t>CBSTBR2-5</t>
  </si>
  <si>
    <t>SCM435</t>
  </si>
  <si>
    <t>超極低頭ﾎﾞﾙﾄ</t>
  </si>
  <si>
    <t>CBSTBR3-10</t>
  </si>
  <si>
    <t>CU001</t>
    <phoneticPr fontId="2"/>
  </si>
  <si>
    <t>CU-P002</t>
  </si>
  <si>
    <t>足駆動回路放熱板</t>
  </si>
  <si>
    <t>A2017</t>
  </si>
  <si>
    <t>CU-SAS001-P001</t>
  </si>
  <si>
    <t>中央フレーム</t>
  </si>
  <si>
    <t>CU-SAS001-P002</t>
  </si>
  <si>
    <t>横展開抜止め</t>
  </si>
  <si>
    <t>CU-SAS001-P003</t>
  </si>
  <si>
    <t>中央ユニット主軸</t>
  </si>
  <si>
    <t>右足駆動回路v2</t>
  </si>
  <si>
    <t>左足駆動回路v2</t>
  </si>
  <si>
    <t>電子回路ユニット</t>
  </si>
  <si>
    <t>廣杉計器</t>
  </si>
  <si>
    <t>BRL-2011SBE</t>
  </si>
  <si>
    <t>スペーサー</t>
  </si>
  <si>
    <t>BRL-311SBE</t>
  </si>
  <si>
    <t>VUY10-55</t>
  </si>
  <si>
    <t>SUS304-WPB</t>
  </si>
  <si>
    <t>丸線ｺｲﾙｽﾌﾟﾘﾝｸﾞ</t>
  </si>
  <si>
    <t>VUR16-55</t>
  </si>
  <si>
    <t>Amazon</t>
  </si>
  <si>
    <t>小型ファン</t>
  </si>
  <si>
    <t>ABS</t>
  </si>
  <si>
    <t>CFS0.4</t>
  </si>
  <si>
    <t>定荷重ばね</t>
  </si>
  <si>
    <t>CBSTBR3-6</t>
  </si>
  <si>
    <t>CBSTSR4-8</t>
  </si>
  <si>
    <t>SUS304相当</t>
  </si>
  <si>
    <t>CU-SAS003</t>
  </si>
  <si>
    <t>展開機構</t>
  </si>
  <si>
    <t>CU-SAS001</t>
    <phoneticPr fontId="2"/>
  </si>
  <si>
    <t>CU-SAS003-P001</t>
  </si>
  <si>
    <t>抑制鍵</t>
  </si>
  <si>
    <t>CU-SAS003-P002</t>
  </si>
  <si>
    <t>展開機構ブロック</t>
  </si>
  <si>
    <t>ARL-360BE</t>
  </si>
  <si>
    <t>KS26</t>
  </si>
  <si>
    <t>有</t>
  </si>
  <si>
    <t>アルマイト</t>
  </si>
  <si>
    <t>黒</t>
  </si>
  <si>
    <t>WSJK8-3-2</t>
  </si>
  <si>
    <t>ポリアセタール</t>
  </si>
  <si>
    <t>樹脂ﾜｯｼｬ</t>
  </si>
  <si>
    <t>MPBZ6-15</t>
  </si>
  <si>
    <t>無給油ﾌﾞｯｼｭ</t>
  </si>
  <si>
    <t>CU-AAS-P001</t>
  </si>
  <si>
    <t>カウンターアーム</t>
  </si>
  <si>
    <t>CU-AAS-P002</t>
  </si>
  <si>
    <t>ﾐﾗｰカウンターアーム</t>
  </si>
  <si>
    <t>CU-AAS-P003</t>
  </si>
  <si>
    <t>腕機構カバー</t>
  </si>
  <si>
    <t>CU-AAS-P004</t>
  </si>
  <si>
    <t>ﾐﾗｰ腕機構カバー</t>
  </si>
  <si>
    <t>CU-SAS002-P001</t>
  </si>
  <si>
    <t>最集段ピニオン</t>
  </si>
  <si>
    <t>CU-SAS002-P002</t>
  </si>
  <si>
    <t>腕機構内壁</t>
  </si>
  <si>
    <t>CU-SAS002-P003</t>
  </si>
  <si>
    <t>大喜多</t>
  </si>
  <si>
    <t>ダウエルピン  大喜多A種 (φ3 x 20)</t>
  </si>
  <si>
    <t>秋月電子</t>
  </si>
  <si>
    <t>SS_10GL13</t>
  </si>
  <si>
    <t>スイッチ</t>
  </si>
  <si>
    <t>PJLS10-5</t>
  </si>
  <si>
    <t>S45C</t>
  </si>
  <si>
    <t>PART--DESC</t>
  </si>
  <si>
    <t>プランジャ</t>
  </si>
  <si>
    <t>CLJW6-8-12.0</t>
  </si>
  <si>
    <t>MCナイロン</t>
  </si>
  <si>
    <t>樹脂ｶﾗｰ</t>
  </si>
  <si>
    <t>2日目</t>
  </si>
  <si>
    <t>YDH3007C05F</t>
  </si>
  <si>
    <t>FWSJW-D8-V6-T6.0</t>
  </si>
  <si>
    <t>B6805ZZ</t>
  </si>
  <si>
    <t>SUJ2</t>
  </si>
  <si>
    <t>玉軸受</t>
  </si>
  <si>
    <t>CBSTBR2-10</t>
  </si>
  <si>
    <t>SFHRW6-103.0-M3-N3</t>
  </si>
  <si>
    <t>SFRHH6-109.0-F2.5-P5-T2.5-M3</t>
  </si>
  <si>
    <t>SFRMGH8-15.0-F2.8-P6-T4.9-M3</t>
  </si>
  <si>
    <t>回転軸</t>
  </si>
  <si>
    <t>腕機構減速機</t>
  </si>
  <si>
    <t>アームリンク中関節</t>
  </si>
  <si>
    <t>アームリンク駆動節</t>
  </si>
  <si>
    <t>ロングロッド左</t>
  </si>
  <si>
    <t>ロングロッド右</t>
  </si>
  <si>
    <t>CU-AAS001</t>
  </si>
  <si>
    <t>CU-AAS001-P001</t>
  </si>
  <si>
    <t>中関節</t>
  </si>
  <si>
    <t>ABETTF6-75.0-M3-N3</t>
  </si>
  <si>
    <t>A2017-T4</t>
  </si>
  <si>
    <t>円形支柱</t>
  </si>
  <si>
    <t>5日目</t>
  </si>
  <si>
    <t>BFLB6-5</t>
  </si>
  <si>
    <t>CU-AAS002</t>
  </si>
  <si>
    <t>CU-AAS002-P001</t>
  </si>
  <si>
    <t>従動節根本軸</t>
  </si>
  <si>
    <t>CU-AAS002-P002</t>
  </si>
  <si>
    <t>駆動節歯車付き</t>
  </si>
  <si>
    <t>CU-AAS002-P003</t>
  </si>
  <si>
    <t>駆動節</t>
  </si>
  <si>
    <t>DPS-C6X20</t>
  </si>
  <si>
    <t>ダウエルピン</t>
  </si>
  <si>
    <t>ABETTF6-90.0-M3-N3</t>
  </si>
  <si>
    <t>CU-AAS002</t>
    <phoneticPr fontId="2"/>
  </si>
  <si>
    <t>CU-AAS003-P001</t>
  </si>
  <si>
    <t>ロッド先端</t>
  </si>
  <si>
    <t>CU-AAS003L</t>
  </si>
  <si>
    <t>CU-AAS003L-P001</t>
  </si>
  <si>
    <t>従動節左</t>
  </si>
  <si>
    <t>CL-306E</t>
  </si>
  <si>
    <t>CU-AAS003R</t>
  </si>
  <si>
    <t>CU-AAS003R-P001</t>
  </si>
  <si>
    <t>従動節右</t>
  </si>
  <si>
    <t>LS001-P001</t>
  </si>
  <si>
    <t>リンクサス足側軸部</t>
  </si>
  <si>
    <t>R-P001</t>
  </si>
  <si>
    <t>足側板内側</t>
  </si>
  <si>
    <t>R-P002</t>
  </si>
  <si>
    <t>足機構固定板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</si>
  <si>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</si>
  <si>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</si>
  <si>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</si>
  <si>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</si>
  <si>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</si>
  <si>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</si>
  <si>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RL-P001</t>
  </si>
  <si>
    <t>足側板左外側</t>
  </si>
  <si>
    <t>RL-P002</t>
  </si>
  <si>
    <t>左足機構側面充填樹脂</t>
  </si>
  <si>
    <t>ARL-340BE</t>
  </si>
  <si>
    <t>HTBN474S3M-60</t>
  </si>
  <si>
    <t>ﾆﾄﾘﾙｺﾞﾑ(NBR)</t>
  </si>
  <si>
    <t>タイミングベルト</t>
  </si>
  <si>
    <t>MPFZ10-8</t>
  </si>
  <si>
    <t>CB2.6-5</t>
  </si>
  <si>
    <t>六角穴付ﾎﾞﾙﾄ</t>
  </si>
  <si>
    <t>マブチ</t>
  </si>
  <si>
    <t>RS380-PH</t>
  </si>
  <si>
    <t>馬渕モータ RS380PH</t>
  </si>
  <si>
    <t>電動機</t>
  </si>
  <si>
    <t>KHK</t>
  </si>
  <si>
    <t>SS0.5-10</t>
  </si>
  <si>
    <t>平歯車</t>
  </si>
  <si>
    <t>CLJW6-8-40.0</t>
  </si>
  <si>
    <t>CLJW6-8-38.0</t>
  </si>
  <si>
    <t>R-SA001</t>
  </si>
  <si>
    <t>足中間歯車</t>
  </si>
  <si>
    <t>RL-HL001</t>
  </si>
  <si>
    <t>ヘッケンリンク左半身後方</t>
  </si>
  <si>
    <t>RL-HL002</t>
  </si>
  <si>
    <t>ヘッケンリンク左半身前方</t>
  </si>
  <si>
    <t>LS001</t>
    <phoneticPr fontId="2"/>
  </si>
  <si>
    <t>RL001</t>
    <phoneticPr fontId="2"/>
  </si>
  <si>
    <t>R-HL-P005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</si>
  <si>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</si>
  <si>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</si>
  <si>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</si>
  <si>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</si>
  <si>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</si>
  <si>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</si>
  <si>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足機構曲軸結合部</t>
  </si>
  <si>
    <t>ヘッケンリンク駆動プーリー</t>
  </si>
  <si>
    <t>R-HL-P006</t>
  </si>
  <si>
    <t>足プーリーフランジ</t>
  </si>
  <si>
    <t>CLJW6-8-15.5</t>
  </si>
  <si>
    <t>FWSJW-D8-V6-T5.5</t>
  </si>
  <si>
    <t>FL678ZZ</t>
  </si>
  <si>
    <t>SFB3-10</t>
  </si>
  <si>
    <t>皿ねじ</t>
  </si>
  <si>
    <t>RL-HL-RAS001</t>
  </si>
  <si>
    <t>足単体左半身側</t>
  </si>
  <si>
    <t>RL-HL001</t>
    <phoneticPr fontId="2"/>
  </si>
  <si>
    <t>R-HL-RAS-P001</t>
  </si>
  <si>
    <t>足上部</t>
  </si>
  <si>
    <t>R-HL-RAS-P002</t>
  </si>
  <si>
    <t>足下部</t>
  </si>
  <si>
    <t>R-HL-RAS-P003</t>
  </si>
  <si>
    <t>足ゴム</t>
  </si>
  <si>
    <t>RR-HL-RAS-P001</t>
  </si>
  <si>
    <t>前足底左半身側</t>
  </si>
  <si>
    <t>B6700ZZ</t>
  </si>
  <si>
    <t>SFB3-5</t>
  </si>
  <si>
    <t>CBSTBR3-4</t>
  </si>
  <si>
    <t>WSSB5-3-2</t>
  </si>
  <si>
    <t>S45C相当</t>
  </si>
  <si>
    <t>金属ﾜｯｼｬ</t>
  </si>
  <si>
    <t>RL-HL002</t>
    <phoneticPr fontId="2"/>
  </si>
  <si>
    <t>RL-HL-RAS001</t>
    <phoneticPr fontId="2"/>
  </si>
  <si>
    <t>RR-P001</t>
  </si>
  <si>
    <t>足側板右外側</t>
  </si>
  <si>
    <t>RR-P002</t>
  </si>
  <si>
    <t>右足機構側面充填樹脂</t>
  </si>
  <si>
    <t>ｴﾎﾟｷｼ樹脂(充填剤なし)</t>
  </si>
  <si>
    <t>RR-HL001</t>
  </si>
  <si>
    <t>ヘッケンリンク右半身後方</t>
  </si>
  <si>
    <t>RR-HL002</t>
  </si>
  <si>
    <t>ヘッケンリンク右半身前方</t>
  </si>
  <si>
    <t>RR001</t>
    <phoneticPr fontId="2"/>
  </si>
  <si>
    <t>CBSTBR3-6</t>
    <phoneticPr fontId="2"/>
  </si>
  <si>
    <t>RR-HL-RAS001</t>
  </si>
  <si>
    <t>足単体右半身側</t>
  </si>
  <si>
    <t>RR-HL001</t>
    <phoneticPr fontId="2"/>
  </si>
  <si>
    <t>RR-HL002</t>
    <phoneticPr fontId="2"/>
  </si>
  <si>
    <t>前足底右半身側</t>
  </si>
  <si>
    <t>RR-HL-RAS001</t>
    <phoneticPr fontId="2"/>
  </si>
  <si>
    <t>R-SA-GAS001</t>
  </si>
  <si>
    <t>足中間歯車1</t>
  </si>
  <si>
    <t>R-SA001-P003</t>
  </si>
  <si>
    <t>足中間歯車2</t>
  </si>
  <si>
    <t>VUR6-20</t>
  </si>
  <si>
    <t>SCCN6-6</t>
  </si>
  <si>
    <t>ｾｯﾄｶﾗｰ</t>
  </si>
  <si>
    <t>MPBRU6-8</t>
  </si>
  <si>
    <t>WSSB8-6-1.5</t>
  </si>
  <si>
    <t>R-SA001</t>
    <phoneticPr fontId="2"/>
  </si>
  <si>
    <t>R-SA001-P001</t>
  </si>
  <si>
    <t>足中間歯車1A</t>
  </si>
  <si>
    <t>R-SA001-P002</t>
  </si>
  <si>
    <t>足中間歯車1B</t>
  </si>
  <si>
    <t>式</t>
    <rPh sb="0" eb="1">
      <t>シキ</t>
    </rPh>
    <phoneticPr fontId="2"/>
  </si>
  <si>
    <t>総個数</t>
    <rPh sb="0" eb="3">
      <t>ソウコスウ</t>
    </rPh>
    <phoneticPr fontId="2"/>
  </si>
  <si>
    <t>CU-AAS001</t>
    <phoneticPr fontId="2"/>
  </si>
  <si>
    <t>CU-AAS003L</t>
    <phoneticPr fontId="2"/>
  </si>
  <si>
    <t>CU-AAS003R</t>
    <phoneticPr fontId="2"/>
  </si>
  <si>
    <t>CGA75-RS380-4</t>
  </si>
  <si>
    <t>CGA75-RS380-4</t>
    <phoneticPr fontId="2"/>
  </si>
  <si>
    <t>CGA75-RS380-4-P001</t>
  </si>
  <si>
    <t>腕電動機取付板</t>
  </si>
  <si>
    <t>CGA75-RS380-4-P002</t>
  </si>
  <si>
    <t>腕機構回路放熱板</t>
  </si>
  <si>
    <t>CGA75</t>
  </si>
  <si>
    <t>内接減速機構</t>
  </si>
  <si>
    <t>腕駆動回路v2</t>
  </si>
  <si>
    <t>電力回路基板</t>
  </si>
  <si>
    <t>CL-315BE</t>
  </si>
  <si>
    <t>ｽﾍﾟｰｻｰ</t>
  </si>
  <si>
    <t>スチール</t>
  </si>
  <si>
    <t>CGA75-P001</t>
  </si>
  <si>
    <t>内接歯車機構躯体</t>
  </si>
  <si>
    <t>CGA75-P002</t>
  </si>
  <si>
    <t>出力板</t>
  </si>
  <si>
    <t>CGA75-P003</t>
  </si>
  <si>
    <t>内歯車</t>
  </si>
  <si>
    <t>CGA75-P004</t>
  </si>
  <si>
    <t>曲軸(歯車付き)</t>
  </si>
  <si>
    <t>S50C</t>
  </si>
  <si>
    <t>黒染</t>
  </si>
  <si>
    <t>炭素鋼(普通)</t>
  </si>
  <si>
    <t>大喜多規格ダウエルピンC型</t>
  </si>
  <si>
    <t>GEFHBB0.5-80-5-15-W0-LFC27-M6</t>
  </si>
  <si>
    <t>BFLB4-5</t>
  </si>
  <si>
    <t>B6809ZZ</t>
  </si>
  <si>
    <t>B676ZZ</t>
  </si>
  <si>
    <t>B6800ZZ</t>
  </si>
  <si>
    <t>B6802ZZ</t>
  </si>
  <si>
    <t>DP-C4x12</t>
    <phoneticPr fontId="2"/>
  </si>
  <si>
    <t>個数</t>
    <rPh sb="0" eb="2">
      <t>コスウ</t>
    </rPh>
    <phoneticPr fontId="2"/>
  </si>
  <si>
    <t>CB3-45</t>
  </si>
  <si>
    <t>CB3-30</t>
    <phoneticPr fontId="2"/>
  </si>
  <si>
    <t>PWF3</t>
    <phoneticPr fontId="2"/>
  </si>
  <si>
    <t>SLW3</t>
    <phoneticPr fontId="2"/>
  </si>
  <si>
    <t>平座金</t>
    <rPh sb="0" eb="3">
      <t>ヒラザガネ</t>
    </rPh>
    <phoneticPr fontId="2"/>
  </si>
  <si>
    <t>ばね座金</t>
    <rPh sb="2" eb="4">
      <t>ザガネ</t>
    </rPh>
    <phoneticPr fontId="2"/>
  </si>
  <si>
    <t>六角穴付きボルト</t>
    <rPh sb="0" eb="4">
      <t>ロッカクアナツ</t>
    </rPh>
    <phoneticPr fontId="2"/>
  </si>
  <si>
    <t>DP-C3X20</t>
    <phoneticPr fontId="2"/>
  </si>
  <si>
    <t>ダウエルピン</t>
    <phoneticPr fontId="2"/>
  </si>
  <si>
    <t>スイッチ</t>
    <phoneticPr fontId="2"/>
  </si>
  <si>
    <t>ARL-340BE</t>
    <phoneticPr fontId="2"/>
  </si>
  <si>
    <t>品番</t>
    <rPh sb="0" eb="2">
      <t>ヒンバン</t>
    </rPh>
    <phoneticPr fontId="2"/>
  </si>
  <si>
    <t>部品名</t>
    <rPh sb="0" eb="3">
      <t>ブヒンメイ</t>
    </rPh>
    <phoneticPr fontId="2"/>
  </si>
  <si>
    <t>材質</t>
    <rPh sb="0" eb="2">
      <t>ザイシツ</t>
    </rPh>
    <phoneticPr fontId="2"/>
  </si>
  <si>
    <t>CAM</t>
    <phoneticPr fontId="2"/>
  </si>
  <si>
    <t>材料発注</t>
    <rPh sb="0" eb="2">
      <t>ザイリョウ</t>
    </rPh>
    <rPh sb="2" eb="4">
      <t>ハッチュウ</t>
    </rPh>
    <phoneticPr fontId="2"/>
  </si>
  <si>
    <t>加工</t>
    <rPh sb="0" eb="2">
      <t>カコウ</t>
    </rPh>
    <phoneticPr fontId="2"/>
  </si>
  <si>
    <t>主材</t>
    <rPh sb="0" eb="2">
      <t>シュザイ</t>
    </rPh>
    <phoneticPr fontId="2"/>
  </si>
  <si>
    <t>材料型式</t>
    <rPh sb="0" eb="2">
      <t>ザイリョウ</t>
    </rPh>
    <rPh sb="2" eb="4">
      <t>カタシキ</t>
    </rPh>
    <phoneticPr fontId="2"/>
  </si>
  <si>
    <t>A2017-BP-80-25</t>
    <phoneticPr fontId="2"/>
  </si>
  <si>
    <t xml:space="preserve">	A2017-BP-46-20</t>
    <phoneticPr fontId="2"/>
  </si>
  <si>
    <t>φ45 t7</t>
    <phoneticPr fontId="2"/>
  </si>
  <si>
    <t>φ75 t19</t>
    <phoneticPr fontId="2"/>
  </si>
  <si>
    <t>CAM_T2_1</t>
  </si>
  <si>
    <t>CAM_T2_1</t>
    <phoneticPr fontId="2"/>
  </si>
  <si>
    <t>60x60xt2</t>
    <phoneticPr fontId="2"/>
  </si>
  <si>
    <t>16x40xt8</t>
    <phoneticPr fontId="2"/>
  </si>
  <si>
    <t>φ27.5 t5</t>
    <phoneticPr fontId="2"/>
  </si>
  <si>
    <t>CAM_T5_1</t>
  </si>
  <si>
    <t>CAM_T5_1</t>
    <phoneticPr fontId="2"/>
  </si>
  <si>
    <t>t5</t>
    <phoneticPr fontId="2"/>
  </si>
  <si>
    <t>φ27.5 t10</t>
    <phoneticPr fontId="2"/>
  </si>
  <si>
    <t>CAM_CU-AAS002-P001</t>
  </si>
  <si>
    <t>CAM_CU-AAS002-P001</t>
    <phoneticPr fontId="2"/>
  </si>
  <si>
    <t>110x50xt7</t>
    <phoneticPr fontId="2"/>
  </si>
  <si>
    <t>CAM_T8_1</t>
  </si>
  <si>
    <t>CAM_T8_1</t>
    <phoneticPr fontId="2"/>
  </si>
  <si>
    <t>CAM_T3_1</t>
    <phoneticPr fontId="2"/>
  </si>
  <si>
    <t>t3</t>
    <phoneticPr fontId="2"/>
  </si>
  <si>
    <t>AGILISTA</t>
    <phoneticPr fontId="2"/>
  </si>
  <si>
    <t>t8</t>
    <phoneticPr fontId="2"/>
  </si>
  <si>
    <t>CAM_T3_2</t>
  </si>
  <si>
    <t>CAM_T3_2</t>
    <phoneticPr fontId="2"/>
  </si>
  <si>
    <t>手加工</t>
    <rPh sb="0" eb="3">
      <t>テカコウ</t>
    </rPh>
    <phoneticPr fontId="2"/>
  </si>
  <si>
    <t>A2017-BP-50-100</t>
    <phoneticPr fontId="2"/>
  </si>
  <si>
    <t>φ48 t17</t>
    <phoneticPr fontId="2"/>
  </si>
  <si>
    <t>CAM_CU-SAS002-P001</t>
  </si>
  <si>
    <t>CAM_CU-SAS002-P001</t>
    <phoneticPr fontId="2"/>
  </si>
  <si>
    <t>t10</t>
    <phoneticPr fontId="2"/>
  </si>
  <si>
    <t>CAM_T12_1</t>
  </si>
  <si>
    <t>CAM_T12_1</t>
    <phoneticPr fontId="2"/>
  </si>
  <si>
    <t>t12</t>
    <phoneticPr fontId="2"/>
  </si>
  <si>
    <t>t2</t>
    <phoneticPr fontId="2"/>
  </si>
  <si>
    <t>CAM_T2_2</t>
  </si>
  <si>
    <t>CAM_T2_2</t>
    <phoneticPr fontId="2"/>
  </si>
  <si>
    <t>340x130xt2</t>
    <phoneticPr fontId="2"/>
  </si>
  <si>
    <t>CAM_T2_3</t>
  </si>
  <si>
    <t>CAM_T2_3</t>
    <phoneticPr fontId="2"/>
  </si>
  <si>
    <t xml:space="preserve">	A5052P-KQ2-350-200-2</t>
    <phoneticPr fontId="2"/>
  </si>
  <si>
    <t>A2017P-KQ3-240-170-3</t>
    <phoneticPr fontId="2"/>
  </si>
  <si>
    <t>CAM_CGA75-P001</t>
    <phoneticPr fontId="2"/>
  </si>
  <si>
    <t xml:space="preserve">	A2017P-KQ5-300-180-5</t>
    <phoneticPr fontId="2"/>
  </si>
  <si>
    <t xml:space="preserve">	A5052P-KQ2-200-200-2</t>
    <phoneticPr fontId="2"/>
  </si>
  <si>
    <t xml:space="preserve">	A2017P-KQ8-400-200-8</t>
    <phoneticPr fontId="2"/>
  </si>
  <si>
    <t xml:space="preserve">	A2017P-KQ12-150-100-12</t>
    <phoneticPr fontId="2"/>
  </si>
  <si>
    <t>R-HL-P004</t>
    <phoneticPr fontId="2"/>
  </si>
  <si>
    <t>R-HL-P007</t>
    <phoneticPr fontId="2"/>
  </si>
  <si>
    <t>足レバー</t>
    <rPh sb="0" eb="1">
      <t>アシ</t>
    </rPh>
    <phoneticPr fontId="2"/>
  </si>
  <si>
    <t>RR-HL001</t>
    <phoneticPr fontId="2"/>
  </si>
  <si>
    <t>RR-HL002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</si>
</sst>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5" fillId="2" borderId="0" xfId="1">
      <alignment vertical="center"/>
    </xf>
    <xf numFmtId="0" fontId="6" fillId="3" borderId="0" xfId="2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どちらでもない" xfId="2" builtinId="2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854-7AE2-455B-B515-BBA850988212}">
  <dimension ref="A1:T241"/>
  <sheetViews>
    <sheetView topLeftCell="A184" zoomScale="70" zoomScaleNormal="70" workbookViewId="0">
      <selection activeCell="A242" sqref="A242:XFD245"/>
    </sheetView>
  </sheetViews>
  <sheetFormatPr defaultRowHeight="18.75" customHeight="1" x14ac:dyDescent="0.4"/>
  <cols>
    <col min="1" max="1" width="11.625" style="3" bestFit="1" customWidth="1"/>
    <col min="2" max="2" width="19" style="3" customWidth="1"/>
    <col min="3" max="3" width="31.625" style="1" customWidth="1"/>
    <col min="4" max="5" width="12.75" style="3" customWidth="1"/>
    <col min="6" max="6" width="27" style="1" customWidth="1"/>
    <col min="7" max="7" width="19" style="1" customWidth="1"/>
    <col min="8" max="8" width="5.625" style="1" bestFit="1" customWidth="1"/>
    <col min="9" max="9" width="5.625" style="1" customWidth="1"/>
    <col min="10" max="10" width="6.375" style="1" customWidth="1"/>
    <col min="11" max="11" width="20.5" style="1" bestFit="1" customWidth="1"/>
    <col min="12" max="12" width="17" style="1" customWidth="1"/>
    <col min="13" max="13" width="7.5" style="1" bestFit="1" customWidth="1"/>
    <col min="14" max="14" width="6.25" style="1" bestFit="1" customWidth="1"/>
    <col min="15" max="15" width="9.5" style="1" bestFit="1" customWidth="1"/>
    <col min="16" max="16" width="11.625" style="1" bestFit="1" customWidth="1"/>
    <col min="17" max="17" width="16.125" style="1" bestFit="1" customWidth="1"/>
    <col min="18" max="18" width="7.5" style="1" bestFit="1" customWidth="1"/>
    <col min="19" max="19" width="9.5" style="1" bestFit="1" customWidth="1"/>
    <col min="20" max="20" width="5.5" style="1" bestFit="1" customWidth="1"/>
    <col min="21" max="16384" width="9" style="1"/>
  </cols>
  <sheetData>
    <row r="1" spans="1:20" s="2" customFormat="1" ht="18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281</v>
      </c>
      <c r="J1" s="4" t="s">
        <v>282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ht="18.75" customHeight="1" x14ac:dyDescent="0.4">
      <c r="A2" s="5" t="s">
        <v>30</v>
      </c>
      <c r="B2" s="5">
        <v>0</v>
      </c>
      <c r="C2" s="6" t="s">
        <v>31</v>
      </c>
      <c r="D2" s="5"/>
      <c r="E2" s="5"/>
      <c r="F2" s="6" t="s">
        <v>32</v>
      </c>
      <c r="G2" s="5"/>
      <c r="H2" s="5">
        <v>1</v>
      </c>
      <c r="I2" s="5">
        <v>1</v>
      </c>
      <c r="J2" s="5">
        <f t="shared" ref="J2:J66" si="0">H2*I2</f>
        <v>1</v>
      </c>
      <c r="K2" s="5" t="s">
        <v>34</v>
      </c>
      <c r="L2" s="5"/>
      <c r="M2" s="5"/>
      <c r="N2" s="7"/>
      <c r="O2" s="5" t="s">
        <v>22</v>
      </c>
      <c r="P2" s="5"/>
      <c r="Q2" s="5"/>
      <c r="R2" s="5" t="s">
        <v>22</v>
      </c>
      <c r="S2" s="5"/>
      <c r="T2" s="5"/>
    </row>
    <row r="3" spans="1:20" ht="18.75" customHeight="1" x14ac:dyDescent="0.4">
      <c r="A3" s="5" t="s">
        <v>30</v>
      </c>
      <c r="B3" s="5">
        <v>0</v>
      </c>
      <c r="C3" s="6" t="s">
        <v>35</v>
      </c>
      <c r="D3" s="5"/>
      <c r="E3" s="5"/>
      <c r="F3" s="6" t="s">
        <v>36</v>
      </c>
      <c r="G3" s="5"/>
      <c r="H3" s="5">
        <v>1</v>
      </c>
      <c r="I3" s="5">
        <v>1</v>
      </c>
      <c r="J3" s="5">
        <f t="shared" si="0"/>
        <v>1</v>
      </c>
      <c r="K3" s="5" t="s">
        <v>34</v>
      </c>
      <c r="L3" s="5"/>
      <c r="M3" s="5"/>
      <c r="N3" s="7"/>
      <c r="O3" s="5" t="s">
        <v>22</v>
      </c>
      <c r="P3" s="5"/>
      <c r="Q3" s="5"/>
      <c r="R3" s="5" t="s">
        <v>22</v>
      </c>
      <c r="S3" s="5"/>
      <c r="T3" s="5"/>
    </row>
    <row r="4" spans="1:20" ht="18.75" customHeight="1" x14ac:dyDescent="0.4">
      <c r="A4" s="5" t="s">
        <v>30</v>
      </c>
      <c r="B4" s="5">
        <v>0</v>
      </c>
      <c r="C4" s="6" t="s">
        <v>37</v>
      </c>
      <c r="D4" s="5"/>
      <c r="E4" s="5"/>
      <c r="F4" s="6" t="s">
        <v>38</v>
      </c>
      <c r="G4" s="5"/>
      <c r="H4" s="5">
        <v>1</v>
      </c>
      <c r="I4" s="5">
        <v>1</v>
      </c>
      <c r="J4" s="5">
        <f t="shared" si="0"/>
        <v>1</v>
      </c>
      <c r="K4" s="5" t="s">
        <v>34</v>
      </c>
      <c r="L4" s="5"/>
      <c r="M4" s="5"/>
      <c r="N4" s="7"/>
      <c r="O4" s="5" t="s">
        <v>22</v>
      </c>
      <c r="P4" s="5"/>
      <c r="Q4" s="5"/>
      <c r="R4" s="5" t="s">
        <v>22</v>
      </c>
      <c r="S4" s="5"/>
      <c r="T4" s="5"/>
    </row>
    <row r="5" spans="1:20" ht="18.75" customHeight="1" x14ac:dyDescent="0.4">
      <c r="A5" s="5" t="s">
        <v>30</v>
      </c>
      <c r="B5" s="5" t="s">
        <v>31</v>
      </c>
      <c r="C5" s="6" t="s">
        <v>41</v>
      </c>
      <c r="D5" s="5"/>
      <c r="E5" s="5"/>
      <c r="F5" s="6" t="s">
        <v>42</v>
      </c>
      <c r="G5" s="5"/>
      <c r="H5" s="5">
        <v>1</v>
      </c>
      <c r="I5" s="5">
        <f t="shared" ref="I5:I24" si="1">SUMIF($C:$C,"="&amp;B5,J:J)</f>
        <v>1</v>
      </c>
      <c r="J5" s="5">
        <f t="shared" si="0"/>
        <v>1</v>
      </c>
      <c r="K5" s="5" t="s">
        <v>34</v>
      </c>
      <c r="L5" s="5"/>
      <c r="M5" s="5"/>
      <c r="N5" s="7"/>
      <c r="O5" s="5" t="s">
        <v>22</v>
      </c>
      <c r="P5" s="5"/>
      <c r="Q5" s="5"/>
      <c r="R5" s="5" t="s">
        <v>22</v>
      </c>
      <c r="S5" s="5"/>
      <c r="T5" s="5"/>
    </row>
    <row r="6" spans="1:20" ht="18.75" customHeight="1" x14ac:dyDescent="0.4">
      <c r="A6" s="5" t="s">
        <v>30</v>
      </c>
      <c r="B6" s="5" t="s">
        <v>31</v>
      </c>
      <c r="C6" s="6" t="s">
        <v>43</v>
      </c>
      <c r="D6" s="5"/>
      <c r="E6" s="5"/>
      <c r="F6" s="6" t="s">
        <v>44</v>
      </c>
      <c r="G6" s="5"/>
      <c r="H6" s="5">
        <v>1</v>
      </c>
      <c r="I6" s="5">
        <f t="shared" si="1"/>
        <v>1</v>
      </c>
      <c r="J6" s="5">
        <f t="shared" si="0"/>
        <v>1</v>
      </c>
      <c r="K6" s="5" t="s">
        <v>34</v>
      </c>
      <c r="L6" s="5"/>
      <c r="M6" s="5"/>
      <c r="N6" s="7"/>
      <c r="O6" s="5" t="s">
        <v>22</v>
      </c>
      <c r="P6" s="5"/>
      <c r="Q6" s="5"/>
      <c r="R6" s="5" t="s">
        <v>22</v>
      </c>
      <c r="S6" s="5"/>
      <c r="T6" s="5"/>
    </row>
    <row r="7" spans="1:20" ht="18.75" customHeight="1" x14ac:dyDescent="0.4">
      <c r="A7" s="3" t="s">
        <v>30</v>
      </c>
      <c r="B7" s="3" t="s">
        <v>41</v>
      </c>
      <c r="C7" s="1" t="s">
        <v>89</v>
      </c>
      <c r="F7" s="1" t="s">
        <v>90</v>
      </c>
      <c r="G7" s="3"/>
      <c r="H7" s="3">
        <v>1</v>
      </c>
      <c r="I7" s="5">
        <f t="shared" si="1"/>
        <v>1</v>
      </c>
      <c r="J7" s="5">
        <f t="shared" si="0"/>
        <v>1</v>
      </c>
      <c r="K7" s="3" t="s">
        <v>34</v>
      </c>
      <c r="L7" s="3"/>
      <c r="M7" s="3"/>
      <c r="N7" s="3"/>
      <c r="O7" s="3" t="s">
        <v>22</v>
      </c>
      <c r="P7" s="3"/>
      <c r="Q7" s="3"/>
      <c r="R7" s="3" t="s">
        <v>22</v>
      </c>
      <c r="S7" s="3"/>
      <c r="T7" s="3"/>
    </row>
    <row r="8" spans="1:20" ht="18.75" customHeight="1" x14ac:dyDescent="0.4">
      <c r="A8" s="5" t="s">
        <v>30</v>
      </c>
      <c r="B8" s="5" t="s">
        <v>43</v>
      </c>
      <c r="C8" s="6" t="s">
        <v>287</v>
      </c>
      <c r="D8" s="6"/>
      <c r="E8" s="6"/>
      <c r="F8" s="6" t="s">
        <v>142</v>
      </c>
      <c r="G8" s="5"/>
      <c r="H8" s="5">
        <v>1</v>
      </c>
      <c r="I8" s="5">
        <f t="shared" si="1"/>
        <v>1</v>
      </c>
      <c r="J8" s="5">
        <f t="shared" si="0"/>
        <v>1</v>
      </c>
      <c r="K8" s="3" t="s">
        <v>34</v>
      </c>
      <c r="L8" s="5"/>
      <c r="M8" s="5"/>
      <c r="N8" s="7"/>
      <c r="O8" s="5" t="s">
        <v>22</v>
      </c>
      <c r="P8" s="5"/>
      <c r="Q8" s="5"/>
      <c r="R8" s="5" t="s">
        <v>22</v>
      </c>
    </row>
    <row r="9" spans="1:20" ht="18.75" customHeight="1" x14ac:dyDescent="0.4">
      <c r="A9" s="5" t="s">
        <v>30</v>
      </c>
      <c r="B9" s="5" t="s">
        <v>43</v>
      </c>
      <c r="C9" s="6" t="s">
        <v>283</v>
      </c>
      <c r="D9" s="6"/>
      <c r="E9" s="6"/>
      <c r="F9" s="6" t="s">
        <v>143</v>
      </c>
      <c r="G9" s="5"/>
      <c r="H9" s="5">
        <v>1</v>
      </c>
      <c r="I9" s="5">
        <f t="shared" si="1"/>
        <v>1</v>
      </c>
      <c r="J9" s="5">
        <f t="shared" si="0"/>
        <v>1</v>
      </c>
      <c r="K9" s="3" t="s">
        <v>34</v>
      </c>
      <c r="L9" s="5"/>
      <c r="M9" s="5"/>
      <c r="N9" s="7"/>
      <c r="O9" s="5" t="s">
        <v>22</v>
      </c>
      <c r="P9" s="5"/>
      <c r="Q9" s="5"/>
      <c r="R9" s="5" t="s">
        <v>22</v>
      </c>
    </row>
    <row r="10" spans="1:20" ht="18.75" customHeight="1" x14ac:dyDescent="0.4">
      <c r="A10" s="5" t="s">
        <v>30</v>
      </c>
      <c r="B10" s="5" t="s">
        <v>43</v>
      </c>
      <c r="C10" s="6" t="s">
        <v>165</v>
      </c>
      <c r="D10" s="6"/>
      <c r="E10" s="6"/>
      <c r="F10" s="6" t="s">
        <v>144</v>
      </c>
      <c r="G10" s="5"/>
      <c r="H10" s="5">
        <v>1</v>
      </c>
      <c r="I10" s="5">
        <f t="shared" si="1"/>
        <v>1</v>
      </c>
      <c r="J10" s="5">
        <f t="shared" si="0"/>
        <v>1</v>
      </c>
      <c r="K10" s="3" t="s">
        <v>34</v>
      </c>
      <c r="L10" s="5"/>
      <c r="M10" s="5"/>
      <c r="N10" s="7"/>
      <c r="O10" s="5" t="s">
        <v>22</v>
      </c>
      <c r="P10" s="5"/>
      <c r="Q10" s="5"/>
      <c r="R10" s="5" t="s">
        <v>22</v>
      </c>
    </row>
    <row r="11" spans="1:20" ht="18.75" customHeight="1" x14ac:dyDescent="0.4">
      <c r="A11" s="5" t="s">
        <v>30</v>
      </c>
      <c r="B11" s="5" t="s">
        <v>43</v>
      </c>
      <c r="C11" s="6" t="s">
        <v>284</v>
      </c>
      <c r="D11" s="6"/>
      <c r="E11" s="6"/>
      <c r="F11" s="6" t="s">
        <v>145</v>
      </c>
      <c r="G11" s="5"/>
      <c r="H11" s="5">
        <v>1</v>
      </c>
      <c r="I11" s="5">
        <f t="shared" si="1"/>
        <v>1</v>
      </c>
      <c r="J11" s="5">
        <f t="shared" si="0"/>
        <v>1</v>
      </c>
      <c r="K11" s="3" t="s">
        <v>34</v>
      </c>
      <c r="L11" s="5"/>
      <c r="M11" s="5"/>
      <c r="N11" s="7"/>
      <c r="O11" s="5" t="s">
        <v>22</v>
      </c>
      <c r="P11" s="5"/>
      <c r="Q11" s="5"/>
      <c r="R11" s="5" t="s">
        <v>22</v>
      </c>
    </row>
    <row r="12" spans="1:20" ht="18.75" customHeight="1" x14ac:dyDescent="0.4">
      <c r="A12" s="5" t="s">
        <v>30</v>
      </c>
      <c r="B12" s="5" t="s">
        <v>43</v>
      </c>
      <c r="C12" s="6" t="s">
        <v>285</v>
      </c>
      <c r="D12" s="6"/>
      <c r="E12" s="6"/>
      <c r="F12" s="6" t="s">
        <v>146</v>
      </c>
      <c r="G12" s="5"/>
      <c r="H12" s="5">
        <v>1</v>
      </c>
      <c r="I12" s="5">
        <f t="shared" si="1"/>
        <v>1</v>
      </c>
      <c r="J12" s="5">
        <f t="shared" si="0"/>
        <v>1</v>
      </c>
      <c r="K12" s="3" t="s">
        <v>34</v>
      </c>
      <c r="L12" s="5"/>
      <c r="M12" s="5"/>
      <c r="N12" s="7"/>
      <c r="O12" s="5" t="s">
        <v>22</v>
      </c>
      <c r="P12" s="5"/>
      <c r="Q12" s="5"/>
      <c r="R12" s="5" t="s">
        <v>22</v>
      </c>
    </row>
    <row r="13" spans="1:20" ht="18.75" customHeight="1" x14ac:dyDescent="0.4">
      <c r="A13" s="5" t="s">
        <v>30</v>
      </c>
      <c r="B13" s="5" t="s">
        <v>214</v>
      </c>
      <c r="C13" s="6" t="s">
        <v>207</v>
      </c>
      <c r="D13" s="6"/>
      <c r="E13" s="6"/>
      <c r="F13" s="6" t="s">
        <v>208</v>
      </c>
      <c r="G13" s="5"/>
      <c r="H13" s="5">
        <v>1</v>
      </c>
      <c r="I13" s="5">
        <f t="shared" si="1"/>
        <v>1</v>
      </c>
      <c r="J13" s="5">
        <f t="shared" si="0"/>
        <v>1</v>
      </c>
      <c r="K13" s="3" t="s">
        <v>34</v>
      </c>
      <c r="L13" s="5"/>
      <c r="M13" s="5"/>
      <c r="N13" s="7"/>
      <c r="O13" s="5" t="s">
        <v>22</v>
      </c>
      <c r="P13" s="5"/>
      <c r="Q13" s="5"/>
      <c r="R13" s="5" t="s">
        <v>22</v>
      </c>
      <c r="S13" s="5"/>
      <c r="T13" s="5"/>
    </row>
    <row r="14" spans="1:20" ht="18.75" customHeight="1" x14ac:dyDescent="0.4">
      <c r="A14" s="5" t="s">
        <v>30</v>
      </c>
      <c r="B14" s="5" t="s">
        <v>214</v>
      </c>
      <c r="C14" s="6" t="s">
        <v>209</v>
      </c>
      <c r="D14" s="6"/>
      <c r="E14" s="6"/>
      <c r="F14" s="6" t="s">
        <v>210</v>
      </c>
      <c r="G14" s="5"/>
      <c r="H14" s="5">
        <v>1</v>
      </c>
      <c r="I14" s="5">
        <f t="shared" si="1"/>
        <v>1</v>
      </c>
      <c r="J14" s="5">
        <f t="shared" si="0"/>
        <v>1</v>
      </c>
      <c r="K14" s="3" t="s">
        <v>34</v>
      </c>
      <c r="L14" s="5"/>
      <c r="M14" s="5"/>
      <c r="N14" s="7"/>
      <c r="O14" s="5" t="s">
        <v>22</v>
      </c>
      <c r="P14" s="5"/>
      <c r="Q14" s="5"/>
      <c r="R14" s="5" t="s">
        <v>22</v>
      </c>
      <c r="S14" s="5"/>
      <c r="T14" s="5"/>
    </row>
    <row r="15" spans="1:20" ht="18.75" customHeight="1" x14ac:dyDescent="0.4">
      <c r="A15" s="5" t="s">
        <v>30</v>
      </c>
      <c r="B15" s="5" t="s">
        <v>214</v>
      </c>
      <c r="C15" s="6" t="s">
        <v>211</v>
      </c>
      <c r="D15" s="6"/>
      <c r="E15" s="6"/>
      <c r="F15" s="6" t="s">
        <v>212</v>
      </c>
      <c r="G15" s="5"/>
      <c r="H15" s="5">
        <v>1</v>
      </c>
      <c r="I15" s="5">
        <f t="shared" si="1"/>
        <v>1</v>
      </c>
      <c r="J15" s="5">
        <f t="shared" si="0"/>
        <v>1</v>
      </c>
      <c r="K15" s="3" t="s">
        <v>34</v>
      </c>
      <c r="L15" s="5"/>
      <c r="M15" s="5"/>
      <c r="N15" s="7"/>
      <c r="O15" s="5" t="s">
        <v>22</v>
      </c>
      <c r="P15" s="5"/>
      <c r="Q15" s="5"/>
      <c r="R15" s="5" t="s">
        <v>22</v>
      </c>
      <c r="S15" s="5"/>
      <c r="T15" s="5"/>
    </row>
    <row r="16" spans="1:20" ht="18.75" customHeight="1" x14ac:dyDescent="0.4">
      <c r="A16" s="5" t="s">
        <v>30</v>
      </c>
      <c r="B16" s="5" t="s">
        <v>233</v>
      </c>
      <c r="C16" s="6" t="s">
        <v>231</v>
      </c>
      <c r="D16" s="6"/>
      <c r="E16" s="6"/>
      <c r="F16" s="6" t="s">
        <v>232</v>
      </c>
      <c r="G16" s="5"/>
      <c r="H16" s="5">
        <v>3</v>
      </c>
      <c r="I16" s="5">
        <f t="shared" si="1"/>
        <v>1</v>
      </c>
      <c r="J16" s="5">
        <f t="shared" si="0"/>
        <v>3</v>
      </c>
      <c r="K16" s="3" t="s">
        <v>34</v>
      </c>
      <c r="L16" s="5"/>
      <c r="M16" s="5"/>
      <c r="N16" s="7"/>
      <c r="O16" s="5" t="s">
        <v>22</v>
      </c>
      <c r="P16" s="5"/>
      <c r="Q16" s="5"/>
      <c r="R16" s="5" t="s">
        <v>22</v>
      </c>
      <c r="S16" s="5"/>
      <c r="T16" s="5"/>
    </row>
    <row r="17" spans="1:20" ht="18.75" customHeight="1" x14ac:dyDescent="0.4">
      <c r="A17" s="5" t="s">
        <v>30</v>
      </c>
      <c r="B17" s="5" t="s">
        <v>248</v>
      </c>
      <c r="C17" s="6" t="s">
        <v>231</v>
      </c>
      <c r="D17" s="6"/>
      <c r="E17" s="6"/>
      <c r="F17" s="6" t="s">
        <v>232</v>
      </c>
      <c r="G17" s="5"/>
      <c r="H17" s="5">
        <v>3</v>
      </c>
      <c r="I17" s="5">
        <f t="shared" si="1"/>
        <v>1</v>
      </c>
      <c r="J17" s="5">
        <f t="shared" si="0"/>
        <v>3</v>
      </c>
      <c r="K17" s="3" t="s">
        <v>34</v>
      </c>
      <c r="L17" s="5"/>
      <c r="M17" s="5"/>
      <c r="N17" s="7"/>
      <c r="O17" s="5" t="s">
        <v>22</v>
      </c>
      <c r="P17" s="5"/>
      <c r="Q17" s="5"/>
      <c r="R17" s="5" t="s">
        <v>22</v>
      </c>
      <c r="S17" s="5"/>
      <c r="T17" s="5"/>
    </row>
    <row r="18" spans="1:20" ht="18.75" customHeight="1" x14ac:dyDescent="0.4">
      <c r="A18" s="5" t="s">
        <v>30</v>
      </c>
      <c r="B18" s="5" t="s">
        <v>259</v>
      </c>
      <c r="C18" s="6" t="s">
        <v>207</v>
      </c>
      <c r="D18" s="6"/>
      <c r="E18" s="6"/>
      <c r="F18" s="6" t="s">
        <v>208</v>
      </c>
      <c r="G18" s="5"/>
      <c r="H18" s="5">
        <v>1</v>
      </c>
      <c r="I18" s="5">
        <f t="shared" si="1"/>
        <v>1</v>
      </c>
      <c r="J18" s="5">
        <f t="shared" si="0"/>
        <v>1</v>
      </c>
      <c r="K18" s="3" t="s">
        <v>34</v>
      </c>
      <c r="L18" s="5"/>
      <c r="M18" s="5"/>
      <c r="N18" s="7"/>
      <c r="O18" s="5" t="s">
        <v>22</v>
      </c>
      <c r="P18" s="5"/>
      <c r="Q18" s="5"/>
      <c r="R18" s="5" t="s">
        <v>22</v>
      </c>
      <c r="S18" s="5"/>
      <c r="T18" s="5"/>
    </row>
    <row r="19" spans="1:20" ht="18.75" customHeight="1" x14ac:dyDescent="0.4">
      <c r="A19" s="5" t="s">
        <v>30</v>
      </c>
      <c r="B19" s="5" t="s">
        <v>259</v>
      </c>
      <c r="C19" s="6" t="s">
        <v>255</v>
      </c>
      <c r="D19" s="6"/>
      <c r="E19" s="6"/>
      <c r="F19" s="6" t="s">
        <v>256</v>
      </c>
      <c r="G19" s="5"/>
      <c r="H19" s="5">
        <v>1</v>
      </c>
      <c r="I19" s="5">
        <f t="shared" si="1"/>
        <v>1</v>
      </c>
      <c r="J19" s="5">
        <f t="shared" si="0"/>
        <v>1</v>
      </c>
      <c r="K19" s="3" t="s">
        <v>34</v>
      </c>
      <c r="L19" s="5"/>
      <c r="M19" s="5"/>
      <c r="N19" s="7"/>
      <c r="O19" s="5" t="s">
        <v>22</v>
      </c>
      <c r="P19" s="5"/>
      <c r="Q19" s="5"/>
      <c r="R19" s="5" t="s">
        <v>22</v>
      </c>
      <c r="S19" s="5"/>
      <c r="T19" s="5"/>
    </row>
    <row r="20" spans="1:20" ht="18.75" customHeight="1" x14ac:dyDescent="0.4">
      <c r="A20" s="5" t="s">
        <v>30</v>
      </c>
      <c r="B20" s="5" t="s">
        <v>259</v>
      </c>
      <c r="C20" s="6" t="s">
        <v>257</v>
      </c>
      <c r="D20" s="6"/>
      <c r="E20" s="6"/>
      <c r="F20" s="6" t="s">
        <v>258</v>
      </c>
      <c r="G20" s="5"/>
      <c r="H20" s="5">
        <v>1</v>
      </c>
      <c r="I20" s="5">
        <f t="shared" si="1"/>
        <v>1</v>
      </c>
      <c r="J20" s="5">
        <f t="shared" si="0"/>
        <v>1</v>
      </c>
      <c r="K20" s="3" t="s">
        <v>34</v>
      </c>
      <c r="L20" s="5"/>
      <c r="M20" s="5"/>
      <c r="N20" s="7"/>
      <c r="O20" s="5" t="s">
        <v>22</v>
      </c>
      <c r="P20" s="5"/>
      <c r="Q20" s="5"/>
      <c r="R20" s="5" t="s">
        <v>22</v>
      </c>
      <c r="S20" s="5"/>
      <c r="T20" s="5"/>
    </row>
    <row r="21" spans="1:20" ht="18.75" customHeight="1" x14ac:dyDescent="0.4">
      <c r="A21" s="5" t="s">
        <v>30</v>
      </c>
      <c r="B21" s="5" t="s">
        <v>263</v>
      </c>
      <c r="C21" s="6" t="s">
        <v>261</v>
      </c>
      <c r="D21" s="6"/>
      <c r="E21" s="6"/>
      <c r="F21" s="6" t="s">
        <v>262</v>
      </c>
      <c r="G21" s="5"/>
      <c r="H21" s="5">
        <v>3</v>
      </c>
      <c r="I21" s="5">
        <f t="shared" si="1"/>
        <v>1</v>
      </c>
      <c r="J21" s="5">
        <f t="shared" si="0"/>
        <v>3</v>
      </c>
      <c r="K21" s="3" t="s">
        <v>34</v>
      </c>
      <c r="L21" s="5"/>
      <c r="M21" s="5"/>
      <c r="N21" s="7"/>
      <c r="O21" s="5" t="s">
        <v>22</v>
      </c>
      <c r="P21" s="5"/>
      <c r="Q21" s="5"/>
      <c r="R21" s="5" t="s">
        <v>22</v>
      </c>
      <c r="S21" s="5"/>
      <c r="T21" s="5"/>
    </row>
    <row r="22" spans="1:20" ht="18.75" customHeight="1" x14ac:dyDescent="0.4">
      <c r="A22" s="5" t="s">
        <v>30</v>
      </c>
      <c r="B22" s="5" t="s">
        <v>264</v>
      </c>
      <c r="C22" s="6" t="s">
        <v>261</v>
      </c>
      <c r="D22" s="6"/>
      <c r="E22" s="6"/>
      <c r="F22" s="6" t="s">
        <v>262</v>
      </c>
      <c r="G22" s="5"/>
      <c r="H22" s="5">
        <v>3</v>
      </c>
      <c r="I22" s="5">
        <f t="shared" si="1"/>
        <v>1</v>
      </c>
      <c r="J22" s="5">
        <f t="shared" si="0"/>
        <v>3</v>
      </c>
      <c r="K22" s="3" t="s">
        <v>34</v>
      </c>
      <c r="L22" s="5"/>
      <c r="M22" s="5"/>
      <c r="N22" s="7"/>
      <c r="O22" s="5" t="s">
        <v>22</v>
      </c>
      <c r="P22" s="5"/>
      <c r="Q22" s="5"/>
      <c r="R22" s="5" t="s">
        <v>22</v>
      </c>
      <c r="S22" s="5"/>
      <c r="T22" s="5"/>
    </row>
    <row r="23" spans="1:20" ht="18.75" customHeight="1" x14ac:dyDescent="0.4">
      <c r="A23" s="5" t="s">
        <v>30</v>
      </c>
      <c r="B23" s="5" t="s">
        <v>207</v>
      </c>
      <c r="C23" s="6" t="s">
        <v>267</v>
      </c>
      <c r="D23" s="6"/>
      <c r="E23" s="6"/>
      <c r="F23" s="6" t="s">
        <v>268</v>
      </c>
      <c r="G23" s="5"/>
      <c r="H23" s="5">
        <v>1</v>
      </c>
      <c r="I23" s="5">
        <f t="shared" si="1"/>
        <v>2</v>
      </c>
      <c r="J23" s="5">
        <f t="shared" si="0"/>
        <v>2</v>
      </c>
      <c r="K23" s="3" t="s">
        <v>34</v>
      </c>
      <c r="L23" s="5"/>
      <c r="M23" s="5"/>
      <c r="N23" s="7"/>
      <c r="O23" s="5" t="s">
        <v>22</v>
      </c>
      <c r="P23" s="5"/>
      <c r="Q23" s="5"/>
      <c r="R23" s="5" t="s">
        <v>22</v>
      </c>
      <c r="S23" s="5"/>
      <c r="T23" s="5"/>
    </row>
    <row r="24" spans="1:20" ht="18.75" customHeight="1" x14ac:dyDescent="0.4">
      <c r="A24" s="5" t="s">
        <v>30</v>
      </c>
      <c r="B24" s="5" t="s">
        <v>287</v>
      </c>
      <c r="C24" s="6" t="s">
        <v>292</v>
      </c>
      <c r="D24" s="6"/>
      <c r="E24" s="6"/>
      <c r="F24" s="6" t="s">
        <v>293</v>
      </c>
      <c r="G24" s="5"/>
      <c r="H24" s="5">
        <v>1</v>
      </c>
      <c r="I24" s="5">
        <f t="shared" si="1"/>
        <v>1</v>
      </c>
      <c r="J24" s="5">
        <f t="shared" si="0"/>
        <v>1</v>
      </c>
      <c r="K24" s="3" t="s">
        <v>34</v>
      </c>
      <c r="L24" s="5"/>
      <c r="M24" s="5"/>
      <c r="N24" s="7"/>
      <c r="O24" s="5" t="s">
        <v>22</v>
      </c>
      <c r="P24" s="5"/>
      <c r="Q24" s="5"/>
      <c r="R24" s="5" t="s">
        <v>22</v>
      </c>
      <c r="S24" s="5"/>
      <c r="T24" s="8"/>
    </row>
    <row r="25" spans="1:20" ht="18.75" customHeight="1" x14ac:dyDescent="0.4">
      <c r="A25" s="5" t="s">
        <v>18</v>
      </c>
      <c r="B25" s="5">
        <v>0</v>
      </c>
      <c r="C25" s="6" t="s">
        <v>19</v>
      </c>
      <c r="D25" s="5"/>
      <c r="E25" s="5"/>
      <c r="F25" s="6" t="s">
        <v>20</v>
      </c>
      <c r="G25" s="5" t="s">
        <v>21</v>
      </c>
      <c r="H25" s="5">
        <v>2</v>
      </c>
      <c r="I25" s="5">
        <v>1</v>
      </c>
      <c r="J25" s="5">
        <f t="shared" si="0"/>
        <v>2</v>
      </c>
      <c r="K25" s="5"/>
      <c r="L25" s="5"/>
      <c r="M25" s="5"/>
      <c r="N25" s="7"/>
      <c r="O25" s="5" t="s">
        <v>22</v>
      </c>
      <c r="P25" s="5"/>
      <c r="Q25" s="5"/>
      <c r="R25" s="5" t="s">
        <v>22</v>
      </c>
      <c r="S25" s="5"/>
      <c r="T25" s="5"/>
    </row>
    <row r="26" spans="1:20" ht="18.75" customHeight="1" x14ac:dyDescent="0.4">
      <c r="A26" s="5" t="s">
        <v>18</v>
      </c>
      <c r="B26" s="5">
        <v>0</v>
      </c>
      <c r="C26" s="6" t="s">
        <v>23</v>
      </c>
      <c r="D26" s="5"/>
      <c r="E26" s="5"/>
      <c r="F26" s="6" t="s">
        <v>24</v>
      </c>
      <c r="G26" s="5" t="s">
        <v>21</v>
      </c>
      <c r="H26" s="5">
        <v>2</v>
      </c>
      <c r="I26" s="5">
        <v>1</v>
      </c>
      <c r="J26" s="5">
        <f t="shared" si="0"/>
        <v>2</v>
      </c>
      <c r="K26" s="5"/>
      <c r="L26" s="5"/>
      <c r="M26" s="5"/>
      <c r="N26" s="7"/>
      <c r="O26" s="5" t="s">
        <v>22</v>
      </c>
      <c r="P26" s="5"/>
      <c r="Q26" s="5"/>
      <c r="R26" s="5" t="s">
        <v>22</v>
      </c>
      <c r="S26" s="5"/>
      <c r="T26" s="5"/>
    </row>
    <row r="27" spans="1:20" ht="18.75" customHeight="1" x14ac:dyDescent="0.4">
      <c r="A27" s="5" t="s">
        <v>18</v>
      </c>
      <c r="B27" s="5">
        <v>0</v>
      </c>
      <c r="C27" s="6" t="s">
        <v>25</v>
      </c>
      <c r="D27" s="5"/>
      <c r="E27" s="5"/>
      <c r="F27" s="6" t="s">
        <v>26</v>
      </c>
      <c r="G27" s="5" t="s">
        <v>21</v>
      </c>
      <c r="H27" s="5">
        <v>1</v>
      </c>
      <c r="I27" s="5">
        <v>1</v>
      </c>
      <c r="J27" s="5">
        <f t="shared" si="0"/>
        <v>1</v>
      </c>
      <c r="K27" s="5"/>
      <c r="L27" s="5"/>
      <c r="M27" s="5"/>
      <c r="N27" s="7"/>
      <c r="O27" s="5" t="s">
        <v>22</v>
      </c>
      <c r="P27" s="5" t="s">
        <v>27</v>
      </c>
      <c r="Q27" s="5" t="s">
        <v>27</v>
      </c>
      <c r="R27" s="5" t="s">
        <v>22</v>
      </c>
      <c r="S27" s="5" t="s">
        <v>27</v>
      </c>
      <c r="T27" s="5" t="s">
        <v>27</v>
      </c>
    </row>
    <row r="28" spans="1:20" ht="18.75" customHeight="1" x14ac:dyDescent="0.4">
      <c r="A28" s="5" t="s">
        <v>18</v>
      </c>
      <c r="B28" s="5">
        <v>0</v>
      </c>
      <c r="C28" s="6" t="s">
        <v>28</v>
      </c>
      <c r="D28" s="5"/>
      <c r="E28" s="5"/>
      <c r="F28" s="6" t="s">
        <v>29</v>
      </c>
      <c r="G28" s="5" t="s">
        <v>21</v>
      </c>
      <c r="H28" s="5">
        <v>3</v>
      </c>
      <c r="I28" s="5">
        <v>1</v>
      </c>
      <c r="J28" s="5">
        <f t="shared" si="0"/>
        <v>3</v>
      </c>
      <c r="K28" s="5"/>
      <c r="L28" s="5"/>
      <c r="M28" s="5"/>
      <c r="N28" s="7"/>
      <c r="O28" s="5" t="s">
        <v>22</v>
      </c>
      <c r="P28" s="5" t="s">
        <v>27</v>
      </c>
      <c r="Q28" s="5" t="s">
        <v>27</v>
      </c>
      <c r="R28" s="5" t="s">
        <v>22</v>
      </c>
      <c r="S28" s="5" t="s">
        <v>27</v>
      </c>
      <c r="T28" s="5" t="s">
        <v>27</v>
      </c>
    </row>
    <row r="29" spans="1:20" ht="18.75" customHeight="1" x14ac:dyDescent="0.4">
      <c r="A29" s="5" t="s">
        <v>18</v>
      </c>
      <c r="B29" s="5" t="s">
        <v>60</v>
      </c>
      <c r="C29" s="6" t="s">
        <v>39</v>
      </c>
      <c r="D29" s="5"/>
      <c r="E29" s="5"/>
      <c r="F29" s="6" t="s">
        <v>40</v>
      </c>
      <c r="G29" s="5" t="s">
        <v>21</v>
      </c>
      <c r="H29" s="5">
        <v>1</v>
      </c>
      <c r="I29" s="5">
        <f t="shared" ref="I29:I92" si="2">SUMIF($C:$C,"="&amp;B29,J:J)</f>
        <v>1</v>
      </c>
      <c r="J29" s="5">
        <f t="shared" si="0"/>
        <v>1</v>
      </c>
      <c r="K29" s="5"/>
      <c r="L29" s="5"/>
      <c r="M29" s="5"/>
      <c r="N29" s="7"/>
      <c r="O29" s="5" t="s">
        <v>22</v>
      </c>
      <c r="P29" s="5" t="s">
        <v>27</v>
      </c>
      <c r="Q29" s="5" t="s">
        <v>27</v>
      </c>
      <c r="R29" s="5" t="s">
        <v>22</v>
      </c>
      <c r="S29" s="5" t="s">
        <v>27</v>
      </c>
      <c r="T29" s="5" t="s">
        <v>27</v>
      </c>
    </row>
    <row r="30" spans="1:20" ht="18.75" customHeight="1" x14ac:dyDescent="0.4">
      <c r="A30" s="3" t="s">
        <v>18</v>
      </c>
      <c r="B30" s="3" t="s">
        <v>91</v>
      </c>
      <c r="C30" s="1" t="s">
        <v>61</v>
      </c>
      <c r="F30" s="1" t="s">
        <v>62</v>
      </c>
      <c r="G30" s="3" t="s">
        <v>63</v>
      </c>
      <c r="H30" s="3">
        <v>1</v>
      </c>
      <c r="I30" s="5">
        <f t="shared" si="2"/>
        <v>1</v>
      </c>
      <c r="J30" s="5">
        <f t="shared" si="0"/>
        <v>1</v>
      </c>
      <c r="K30" s="3"/>
      <c r="L30" s="3"/>
      <c r="M30" s="3"/>
      <c r="N30" s="3"/>
      <c r="O30" s="3" t="s">
        <v>22</v>
      </c>
      <c r="P30" s="3" t="s">
        <v>27</v>
      </c>
      <c r="Q30" s="3" t="s">
        <v>27</v>
      </c>
      <c r="R30" s="3" t="s">
        <v>22</v>
      </c>
      <c r="S30" s="3" t="s">
        <v>27</v>
      </c>
      <c r="T30" s="3" t="s">
        <v>27</v>
      </c>
    </row>
    <row r="31" spans="1:20" ht="18.75" customHeight="1" x14ac:dyDescent="0.4">
      <c r="A31" s="3" t="s">
        <v>18</v>
      </c>
      <c r="B31" s="3" t="s">
        <v>41</v>
      </c>
      <c r="C31" s="1" t="s">
        <v>64</v>
      </c>
      <c r="F31" s="1" t="s">
        <v>65</v>
      </c>
      <c r="G31" s="3" t="s">
        <v>63</v>
      </c>
      <c r="H31" s="3">
        <v>1</v>
      </c>
      <c r="I31" s="5">
        <f t="shared" si="2"/>
        <v>1</v>
      </c>
      <c r="J31" s="5">
        <f t="shared" si="0"/>
        <v>1</v>
      </c>
      <c r="K31" s="3"/>
      <c r="L31" s="3"/>
      <c r="M31" s="3"/>
      <c r="N31" s="3"/>
      <c r="O31" s="3" t="s">
        <v>22</v>
      </c>
      <c r="P31" s="3"/>
      <c r="Q31" s="3"/>
      <c r="R31" s="3" t="s">
        <v>22</v>
      </c>
      <c r="S31" s="3"/>
      <c r="T31" s="3"/>
    </row>
    <row r="32" spans="1:20" ht="18.75" customHeight="1" x14ac:dyDescent="0.4">
      <c r="A32" s="3" t="s">
        <v>18</v>
      </c>
      <c r="B32" s="3" t="s">
        <v>41</v>
      </c>
      <c r="C32" s="1" t="s">
        <v>66</v>
      </c>
      <c r="F32" s="1" t="s">
        <v>67</v>
      </c>
      <c r="G32" s="3" t="s">
        <v>63</v>
      </c>
      <c r="H32" s="3">
        <v>2</v>
      </c>
      <c r="I32" s="5">
        <f t="shared" si="2"/>
        <v>1</v>
      </c>
      <c r="J32" s="5">
        <f t="shared" si="0"/>
        <v>2</v>
      </c>
      <c r="K32" s="3"/>
      <c r="L32" s="3"/>
      <c r="M32" s="3"/>
      <c r="N32" s="3"/>
      <c r="O32" s="3" t="s">
        <v>22</v>
      </c>
      <c r="P32" s="3"/>
      <c r="Q32" s="3"/>
      <c r="R32" s="3" t="s">
        <v>22</v>
      </c>
      <c r="S32" s="3"/>
      <c r="T32" s="3"/>
    </row>
    <row r="33" spans="1:20" ht="18.75" customHeight="1" x14ac:dyDescent="0.4">
      <c r="A33" s="3" t="s">
        <v>18</v>
      </c>
      <c r="B33" s="3" t="s">
        <v>41</v>
      </c>
      <c r="C33" s="1" t="s">
        <v>68</v>
      </c>
      <c r="F33" s="1" t="s">
        <v>69</v>
      </c>
      <c r="G33" s="3" t="s">
        <v>63</v>
      </c>
      <c r="H33" s="3">
        <v>1</v>
      </c>
      <c r="I33" s="5">
        <f t="shared" si="2"/>
        <v>1</v>
      </c>
      <c r="J33" s="5">
        <f t="shared" si="0"/>
        <v>1</v>
      </c>
      <c r="K33" s="3"/>
      <c r="L33" s="3"/>
      <c r="M33" s="3"/>
      <c r="N33" s="3"/>
      <c r="O33" s="3" t="s">
        <v>22</v>
      </c>
      <c r="P33" s="3"/>
      <c r="Q33" s="3"/>
      <c r="R33" s="3" t="s">
        <v>22</v>
      </c>
      <c r="S33" s="3"/>
      <c r="T33" s="3"/>
    </row>
    <row r="34" spans="1:20" ht="18.75" customHeight="1" x14ac:dyDescent="0.4">
      <c r="A34" s="5" t="s">
        <v>18</v>
      </c>
      <c r="B34" s="5" t="s">
        <v>43</v>
      </c>
      <c r="C34" s="6" t="s">
        <v>106</v>
      </c>
      <c r="D34" s="6"/>
      <c r="E34" s="6"/>
      <c r="F34" s="6" t="s">
        <v>107</v>
      </c>
      <c r="G34" s="5" t="s">
        <v>63</v>
      </c>
      <c r="H34" s="5">
        <v>1</v>
      </c>
      <c r="I34" s="5">
        <f t="shared" si="2"/>
        <v>1</v>
      </c>
      <c r="J34" s="5">
        <f t="shared" si="0"/>
        <v>1</v>
      </c>
      <c r="K34" s="5"/>
      <c r="L34" s="5"/>
      <c r="M34" s="5"/>
      <c r="N34" s="7"/>
      <c r="O34" s="5" t="s">
        <v>22</v>
      </c>
      <c r="P34" s="5" t="s">
        <v>27</v>
      </c>
      <c r="Q34" s="5" t="s">
        <v>27</v>
      </c>
      <c r="R34" s="5" t="s">
        <v>22</v>
      </c>
    </row>
    <row r="35" spans="1:20" ht="18.75" customHeight="1" x14ac:dyDescent="0.4">
      <c r="A35" s="5" t="s">
        <v>18</v>
      </c>
      <c r="B35" s="5" t="s">
        <v>43</v>
      </c>
      <c r="C35" s="6" t="s">
        <v>108</v>
      </c>
      <c r="D35" s="6"/>
      <c r="E35" s="6"/>
      <c r="F35" s="6" t="s">
        <v>109</v>
      </c>
      <c r="G35" s="5" t="s">
        <v>63</v>
      </c>
      <c r="H35" s="5">
        <v>1</v>
      </c>
      <c r="I35" s="5">
        <f t="shared" si="2"/>
        <v>1</v>
      </c>
      <c r="J35" s="5">
        <f t="shared" si="0"/>
        <v>1</v>
      </c>
      <c r="K35" s="5"/>
      <c r="L35" s="5"/>
      <c r="M35" s="5"/>
      <c r="N35" s="7"/>
      <c r="O35" s="5" t="s">
        <v>22</v>
      </c>
      <c r="P35" s="5" t="s">
        <v>27</v>
      </c>
      <c r="Q35" s="5" t="s">
        <v>27</v>
      </c>
      <c r="R35" s="5" t="s">
        <v>22</v>
      </c>
    </row>
    <row r="36" spans="1:20" ht="18.75" customHeight="1" x14ac:dyDescent="0.4">
      <c r="A36" s="5" t="s">
        <v>18</v>
      </c>
      <c r="B36" s="5" t="s">
        <v>43</v>
      </c>
      <c r="C36" s="6" t="s">
        <v>110</v>
      </c>
      <c r="D36" s="6"/>
      <c r="E36" s="6"/>
      <c r="F36" s="6" t="s">
        <v>111</v>
      </c>
      <c r="G36" s="5" t="s">
        <v>21</v>
      </c>
      <c r="H36" s="5">
        <v>1</v>
      </c>
      <c r="I36" s="5">
        <f t="shared" si="2"/>
        <v>1</v>
      </c>
      <c r="J36" s="5">
        <f t="shared" si="0"/>
        <v>1</v>
      </c>
      <c r="K36" s="5"/>
      <c r="L36" s="5"/>
      <c r="M36" s="5"/>
      <c r="N36" s="7"/>
      <c r="O36" s="5" t="s">
        <v>22</v>
      </c>
      <c r="P36" s="5" t="s">
        <v>27</v>
      </c>
      <c r="Q36" s="5" t="s">
        <v>27</v>
      </c>
      <c r="R36" s="5" t="s">
        <v>22</v>
      </c>
    </row>
    <row r="37" spans="1:20" ht="18.75" customHeight="1" x14ac:dyDescent="0.4">
      <c r="A37" s="5" t="s">
        <v>18</v>
      </c>
      <c r="B37" s="5" t="s">
        <v>43</v>
      </c>
      <c r="C37" s="6" t="s">
        <v>112</v>
      </c>
      <c r="D37" s="6"/>
      <c r="E37" s="6"/>
      <c r="F37" s="6" t="s">
        <v>113</v>
      </c>
      <c r="G37" s="5" t="s">
        <v>21</v>
      </c>
      <c r="H37" s="5">
        <v>1</v>
      </c>
      <c r="I37" s="5">
        <f t="shared" si="2"/>
        <v>1</v>
      </c>
      <c r="J37" s="5">
        <f t="shared" si="0"/>
        <v>1</v>
      </c>
      <c r="K37" s="5"/>
      <c r="L37" s="5"/>
      <c r="M37" s="5"/>
      <c r="N37" s="7"/>
      <c r="O37" s="5" t="s">
        <v>22</v>
      </c>
      <c r="P37" s="5" t="s">
        <v>27</v>
      </c>
      <c r="Q37" s="5" t="s">
        <v>27</v>
      </c>
      <c r="R37" s="5" t="s">
        <v>22</v>
      </c>
    </row>
    <row r="38" spans="1:20" ht="18.75" customHeight="1" x14ac:dyDescent="0.4">
      <c r="A38" s="5" t="s">
        <v>18</v>
      </c>
      <c r="B38" s="5" t="s">
        <v>43</v>
      </c>
      <c r="C38" s="6" t="s">
        <v>114</v>
      </c>
      <c r="D38" s="6"/>
      <c r="E38" s="6"/>
      <c r="F38" s="6" t="s">
        <v>115</v>
      </c>
      <c r="G38" s="5" t="s">
        <v>63</v>
      </c>
      <c r="H38" s="5">
        <v>1</v>
      </c>
      <c r="I38" s="5">
        <f t="shared" si="2"/>
        <v>1</v>
      </c>
      <c r="J38" s="5">
        <f t="shared" si="0"/>
        <v>1</v>
      </c>
      <c r="K38" s="5"/>
      <c r="L38" s="5"/>
      <c r="M38" s="5"/>
      <c r="N38" s="7"/>
      <c r="O38" s="5" t="s">
        <v>22</v>
      </c>
      <c r="P38" s="5" t="s">
        <v>27</v>
      </c>
      <c r="Q38" s="5" t="s">
        <v>27</v>
      </c>
      <c r="R38" s="5" t="s">
        <v>22</v>
      </c>
    </row>
    <row r="39" spans="1:20" ht="18.75" customHeight="1" x14ac:dyDescent="0.4">
      <c r="A39" s="5" t="s">
        <v>18</v>
      </c>
      <c r="B39" s="5" t="s">
        <v>43</v>
      </c>
      <c r="C39" s="6" t="s">
        <v>116</v>
      </c>
      <c r="D39" s="6"/>
      <c r="E39" s="6"/>
      <c r="F39" s="6" t="s">
        <v>117</v>
      </c>
      <c r="G39" s="5" t="s">
        <v>63</v>
      </c>
      <c r="H39" s="5">
        <v>1</v>
      </c>
      <c r="I39" s="5">
        <f t="shared" si="2"/>
        <v>1</v>
      </c>
      <c r="J39" s="5">
        <f t="shared" si="0"/>
        <v>1</v>
      </c>
      <c r="K39" s="5"/>
      <c r="L39" s="5"/>
      <c r="M39" s="5"/>
      <c r="N39" s="7"/>
      <c r="O39" s="5" t="s">
        <v>22</v>
      </c>
      <c r="P39" s="5" t="s">
        <v>27</v>
      </c>
      <c r="Q39" s="5" t="s">
        <v>27</v>
      </c>
      <c r="R39" s="5" t="s">
        <v>22</v>
      </c>
    </row>
    <row r="40" spans="1:20" ht="18.75" customHeight="1" x14ac:dyDescent="0.4">
      <c r="A40" s="5" t="s">
        <v>18</v>
      </c>
      <c r="B40" s="5" t="s">
        <v>43</v>
      </c>
      <c r="C40" s="6" t="s">
        <v>118</v>
      </c>
      <c r="D40" s="6"/>
      <c r="E40" s="6"/>
      <c r="F40" s="6" t="s">
        <v>117</v>
      </c>
      <c r="G40" s="5" t="s">
        <v>63</v>
      </c>
      <c r="H40" s="5">
        <v>1</v>
      </c>
      <c r="I40" s="5">
        <f t="shared" si="2"/>
        <v>1</v>
      </c>
      <c r="J40" s="5">
        <f t="shared" si="0"/>
        <v>1</v>
      </c>
      <c r="K40" s="5"/>
      <c r="L40" s="5"/>
      <c r="M40" s="5"/>
      <c r="N40" s="7"/>
      <c r="O40" s="5" t="s">
        <v>22</v>
      </c>
      <c r="P40" s="5" t="s">
        <v>27</v>
      </c>
      <c r="Q40" s="5" t="s">
        <v>27</v>
      </c>
      <c r="R40" s="5" t="s">
        <v>22</v>
      </c>
    </row>
    <row r="41" spans="1:20" ht="18.75" customHeight="1" x14ac:dyDescent="0.4">
      <c r="A41" s="5" t="s">
        <v>18</v>
      </c>
      <c r="B41" s="5" t="s">
        <v>89</v>
      </c>
      <c r="C41" s="6" t="s">
        <v>92</v>
      </c>
      <c r="D41" s="6"/>
      <c r="E41" s="6"/>
      <c r="F41" s="6" t="s">
        <v>93</v>
      </c>
      <c r="G41" s="5" t="s">
        <v>21</v>
      </c>
      <c r="H41" s="5">
        <v>1</v>
      </c>
      <c r="I41" s="5">
        <f t="shared" si="2"/>
        <v>1</v>
      </c>
      <c r="J41" s="5">
        <f t="shared" si="0"/>
        <v>1</v>
      </c>
      <c r="K41" s="5"/>
      <c r="L41" s="5"/>
      <c r="M41" s="5"/>
      <c r="N41" s="7"/>
      <c r="O41" s="5" t="s">
        <v>22</v>
      </c>
      <c r="P41" s="5"/>
      <c r="Q41" s="5"/>
      <c r="R41" s="5" t="s">
        <v>22</v>
      </c>
      <c r="S41" s="5" t="s">
        <v>27</v>
      </c>
      <c r="T41" s="5" t="s">
        <v>27</v>
      </c>
    </row>
    <row r="42" spans="1:20" ht="18.75" customHeight="1" x14ac:dyDescent="0.4">
      <c r="A42" s="5" t="s">
        <v>18</v>
      </c>
      <c r="B42" s="5" t="s">
        <v>89</v>
      </c>
      <c r="C42" s="6" t="s">
        <v>94</v>
      </c>
      <c r="D42" s="6"/>
      <c r="E42" s="6"/>
      <c r="F42" s="6" t="s">
        <v>95</v>
      </c>
      <c r="G42" s="5" t="s">
        <v>21</v>
      </c>
      <c r="H42" s="5">
        <v>1</v>
      </c>
      <c r="I42" s="5">
        <f t="shared" si="2"/>
        <v>1</v>
      </c>
      <c r="J42" s="5">
        <f t="shared" si="0"/>
        <v>1</v>
      </c>
      <c r="K42" s="5"/>
      <c r="L42" s="5"/>
      <c r="M42" s="5"/>
      <c r="N42" s="7"/>
      <c r="O42" s="5" t="s">
        <v>22</v>
      </c>
      <c r="P42" s="5"/>
      <c r="Q42" s="5"/>
      <c r="R42" s="5" t="s">
        <v>22</v>
      </c>
      <c r="S42" s="5" t="s">
        <v>27</v>
      </c>
      <c r="T42" s="5" t="s">
        <v>27</v>
      </c>
    </row>
    <row r="43" spans="1:20" ht="18.75" customHeight="1" x14ac:dyDescent="0.4">
      <c r="A43" s="5" t="s">
        <v>18</v>
      </c>
      <c r="B43" s="5" t="s">
        <v>147</v>
      </c>
      <c r="C43" s="6" t="s">
        <v>148</v>
      </c>
      <c r="D43" s="6"/>
      <c r="E43" s="6"/>
      <c r="F43" s="6" t="s">
        <v>149</v>
      </c>
      <c r="G43" s="5" t="s">
        <v>63</v>
      </c>
      <c r="H43" s="5">
        <v>2</v>
      </c>
      <c r="I43" s="5">
        <f t="shared" si="2"/>
        <v>1</v>
      </c>
      <c r="J43" s="5">
        <f t="shared" si="0"/>
        <v>2</v>
      </c>
      <c r="K43" s="5"/>
      <c r="L43" s="5"/>
      <c r="M43" s="5"/>
      <c r="N43" s="7"/>
      <c r="O43" s="5" t="s">
        <v>22</v>
      </c>
      <c r="P43" s="5"/>
      <c r="Q43" s="5"/>
      <c r="R43" s="5" t="s">
        <v>22</v>
      </c>
      <c r="S43" s="5"/>
      <c r="T43" s="5"/>
    </row>
    <row r="44" spans="1:20" ht="18.75" customHeight="1" x14ac:dyDescent="0.4">
      <c r="A44" s="5" t="s">
        <v>18</v>
      </c>
      <c r="B44" s="5" t="s">
        <v>155</v>
      </c>
      <c r="C44" s="6" t="s">
        <v>156</v>
      </c>
      <c r="D44" s="6"/>
      <c r="E44" s="6"/>
      <c r="F44" s="6" t="s">
        <v>157</v>
      </c>
      <c r="G44" s="5" t="s">
        <v>63</v>
      </c>
      <c r="H44" s="5">
        <v>2</v>
      </c>
      <c r="I44" s="5">
        <f t="shared" si="2"/>
        <v>1</v>
      </c>
      <c r="J44" s="5">
        <f t="shared" si="0"/>
        <v>2</v>
      </c>
      <c r="K44" s="5"/>
      <c r="L44" s="5"/>
      <c r="M44" s="5"/>
      <c r="N44" s="7"/>
      <c r="O44" s="5" t="s">
        <v>22</v>
      </c>
      <c r="P44" s="5"/>
      <c r="Q44" s="5"/>
      <c r="R44" s="5" t="s">
        <v>22</v>
      </c>
      <c r="S44" s="5"/>
      <c r="T44" s="5"/>
    </row>
    <row r="45" spans="1:20" ht="18.75" customHeight="1" x14ac:dyDescent="0.4">
      <c r="A45" s="5" t="s">
        <v>18</v>
      </c>
      <c r="B45" s="5" t="s">
        <v>155</v>
      </c>
      <c r="C45" s="6" t="s">
        <v>158</v>
      </c>
      <c r="D45" s="6"/>
      <c r="E45" s="6"/>
      <c r="F45" s="6" t="s">
        <v>159</v>
      </c>
      <c r="G45" s="5" t="s">
        <v>63</v>
      </c>
      <c r="H45" s="5">
        <v>1</v>
      </c>
      <c r="I45" s="5">
        <f t="shared" si="2"/>
        <v>1</v>
      </c>
      <c r="J45" s="5">
        <f t="shared" si="0"/>
        <v>1</v>
      </c>
      <c r="K45" s="5"/>
      <c r="L45" s="5"/>
      <c r="M45" s="5"/>
      <c r="N45" s="7"/>
      <c r="O45" s="5" t="s">
        <v>22</v>
      </c>
      <c r="P45" s="5"/>
      <c r="Q45" s="5"/>
      <c r="R45" s="5" t="s">
        <v>22</v>
      </c>
      <c r="S45" s="5"/>
      <c r="T45" s="5"/>
    </row>
    <row r="46" spans="1:20" ht="18.75" customHeight="1" x14ac:dyDescent="0.4">
      <c r="A46" s="5" t="s">
        <v>18</v>
      </c>
      <c r="B46" s="5" t="s">
        <v>155</v>
      </c>
      <c r="C46" s="6" t="s">
        <v>160</v>
      </c>
      <c r="D46" s="6"/>
      <c r="E46" s="6"/>
      <c r="F46" s="6" t="s">
        <v>161</v>
      </c>
      <c r="G46" s="5" t="s">
        <v>63</v>
      </c>
      <c r="H46" s="5">
        <v>1</v>
      </c>
      <c r="I46" s="5">
        <f t="shared" si="2"/>
        <v>1</v>
      </c>
      <c r="J46" s="5">
        <f t="shared" si="0"/>
        <v>1</v>
      </c>
      <c r="K46" s="5"/>
      <c r="L46" s="5"/>
      <c r="M46" s="5"/>
      <c r="N46" s="7"/>
      <c r="O46" s="5" t="s">
        <v>22</v>
      </c>
      <c r="P46" s="5"/>
      <c r="Q46" s="5"/>
      <c r="R46" s="5" t="s">
        <v>22</v>
      </c>
      <c r="S46" s="5"/>
      <c r="T46" s="5"/>
    </row>
    <row r="47" spans="1:20" ht="18.75" customHeight="1" x14ac:dyDescent="0.4">
      <c r="A47" s="5" t="s">
        <v>18</v>
      </c>
      <c r="B47" s="5" t="s">
        <v>168</v>
      </c>
      <c r="C47" s="6" t="s">
        <v>166</v>
      </c>
      <c r="D47" s="6"/>
      <c r="E47" s="6"/>
      <c r="F47" s="6" t="s">
        <v>167</v>
      </c>
      <c r="G47" s="5" t="s">
        <v>63</v>
      </c>
      <c r="H47" s="5">
        <v>1</v>
      </c>
      <c r="I47" s="5">
        <f t="shared" si="2"/>
        <v>1</v>
      </c>
      <c r="J47" s="5">
        <f t="shared" si="0"/>
        <v>1</v>
      </c>
      <c r="K47" s="5"/>
      <c r="L47" s="5"/>
      <c r="M47" s="5"/>
      <c r="N47" s="7"/>
      <c r="O47" s="5" t="s">
        <v>22</v>
      </c>
      <c r="P47" s="5" t="s">
        <v>27</v>
      </c>
      <c r="Q47" s="5" t="s">
        <v>27</v>
      </c>
      <c r="R47" s="5" t="s">
        <v>22</v>
      </c>
      <c r="S47" s="5" t="s">
        <v>27</v>
      </c>
      <c r="T47" s="5" t="s">
        <v>27</v>
      </c>
    </row>
    <row r="48" spans="1:20" ht="18.75" customHeight="1" x14ac:dyDescent="0.4">
      <c r="A48" s="5" t="s">
        <v>18</v>
      </c>
      <c r="B48" s="5" t="s">
        <v>168</v>
      </c>
      <c r="C48" s="6" t="s">
        <v>169</v>
      </c>
      <c r="D48" s="6"/>
      <c r="E48" s="6"/>
      <c r="F48" s="6" t="s">
        <v>170</v>
      </c>
      <c r="G48" s="5" t="s">
        <v>63</v>
      </c>
      <c r="H48" s="5">
        <v>1</v>
      </c>
      <c r="I48" s="5">
        <f t="shared" si="2"/>
        <v>1</v>
      </c>
      <c r="J48" s="5">
        <f t="shared" si="0"/>
        <v>1</v>
      </c>
      <c r="K48" s="5"/>
      <c r="L48" s="5"/>
      <c r="M48" s="5"/>
      <c r="N48" s="7"/>
      <c r="O48" s="5" t="s">
        <v>22</v>
      </c>
      <c r="P48" s="5" t="s">
        <v>27</v>
      </c>
      <c r="Q48" s="5" t="s">
        <v>27</v>
      </c>
      <c r="R48" s="5" t="s">
        <v>22</v>
      </c>
      <c r="S48" s="5" t="s">
        <v>27</v>
      </c>
      <c r="T48" s="5" t="s">
        <v>27</v>
      </c>
    </row>
    <row r="49" spans="1:20" ht="18.75" customHeight="1" x14ac:dyDescent="0.4">
      <c r="A49" s="5" t="s">
        <v>18</v>
      </c>
      <c r="B49" s="5" t="s">
        <v>172</v>
      </c>
      <c r="C49" s="6" t="s">
        <v>166</v>
      </c>
      <c r="D49" s="6"/>
      <c r="E49" s="6"/>
      <c r="F49" s="6" t="s">
        <v>167</v>
      </c>
      <c r="G49" s="5" t="s">
        <v>63</v>
      </c>
      <c r="H49" s="5">
        <v>1</v>
      </c>
      <c r="I49" s="5">
        <f t="shared" si="2"/>
        <v>1</v>
      </c>
      <c r="J49" s="5">
        <f t="shared" si="0"/>
        <v>1</v>
      </c>
      <c r="K49" s="5"/>
      <c r="L49" s="5"/>
      <c r="M49" s="5"/>
      <c r="N49" s="7"/>
      <c r="O49" s="5" t="s">
        <v>22</v>
      </c>
      <c r="P49" s="5" t="s">
        <v>27</v>
      </c>
      <c r="Q49" s="5" t="s">
        <v>27</v>
      </c>
      <c r="R49" s="5" t="s">
        <v>22</v>
      </c>
      <c r="S49" s="5" t="s">
        <v>27</v>
      </c>
      <c r="T49" s="5" t="s">
        <v>27</v>
      </c>
    </row>
    <row r="50" spans="1:20" ht="18.75" customHeight="1" x14ac:dyDescent="0.4">
      <c r="A50" s="5" t="s">
        <v>18</v>
      </c>
      <c r="B50" s="5" t="s">
        <v>172</v>
      </c>
      <c r="C50" s="6" t="s">
        <v>173</v>
      </c>
      <c r="D50" s="6"/>
      <c r="E50" s="6"/>
      <c r="F50" s="6" t="s">
        <v>174</v>
      </c>
      <c r="G50" s="5" t="s">
        <v>63</v>
      </c>
      <c r="H50" s="5">
        <v>1</v>
      </c>
      <c r="I50" s="5">
        <f t="shared" si="2"/>
        <v>1</v>
      </c>
      <c r="J50" s="5">
        <f t="shared" si="0"/>
        <v>1</v>
      </c>
      <c r="K50" s="5"/>
      <c r="L50" s="5"/>
      <c r="M50" s="5"/>
      <c r="N50" s="7"/>
      <c r="O50" s="5" t="s">
        <v>22</v>
      </c>
      <c r="P50" s="5" t="s">
        <v>27</v>
      </c>
      <c r="Q50" s="5" t="s">
        <v>27</v>
      </c>
      <c r="R50" s="5" t="s">
        <v>22</v>
      </c>
      <c r="S50" s="5" t="s">
        <v>27</v>
      </c>
      <c r="T50" s="5" t="s">
        <v>27</v>
      </c>
    </row>
    <row r="51" spans="1:20" ht="18.75" customHeight="1" x14ac:dyDescent="0.4">
      <c r="A51" s="5" t="s">
        <v>18</v>
      </c>
      <c r="B51" s="5" t="s">
        <v>213</v>
      </c>
      <c r="C51" s="6" t="s">
        <v>175</v>
      </c>
      <c r="D51" s="6"/>
      <c r="E51" s="6"/>
      <c r="F51" s="6" t="s">
        <v>176</v>
      </c>
      <c r="G51" s="5" t="s">
        <v>21</v>
      </c>
      <c r="H51" s="5">
        <v>1</v>
      </c>
      <c r="I51" s="5">
        <f t="shared" si="2"/>
        <v>0</v>
      </c>
      <c r="J51" s="5">
        <f t="shared" si="0"/>
        <v>0</v>
      </c>
      <c r="K51" s="5"/>
      <c r="L51" s="5"/>
      <c r="M51" s="5"/>
      <c r="N51" s="7"/>
      <c r="O51" s="5" t="s">
        <v>22</v>
      </c>
      <c r="P51" s="5" t="s">
        <v>27</v>
      </c>
      <c r="Q51" s="5" t="s">
        <v>27</v>
      </c>
      <c r="R51" s="5" t="s">
        <v>22</v>
      </c>
      <c r="S51" s="5" t="s">
        <v>27</v>
      </c>
      <c r="T51" s="5" t="s">
        <v>27</v>
      </c>
    </row>
    <row r="52" spans="1:20" ht="18.75" customHeight="1" x14ac:dyDescent="0.4">
      <c r="A52" s="5" t="s">
        <v>18</v>
      </c>
      <c r="B52" s="5" t="s">
        <v>214</v>
      </c>
      <c r="C52" s="6" t="s">
        <v>177</v>
      </c>
      <c r="D52" s="6"/>
      <c r="E52" s="6"/>
      <c r="F52" s="6" t="s">
        <v>178</v>
      </c>
      <c r="G52" s="5" t="s">
        <v>63</v>
      </c>
      <c r="H52" s="5">
        <v>1</v>
      </c>
      <c r="I52" s="5">
        <f t="shared" si="2"/>
        <v>1</v>
      </c>
      <c r="J52" s="5">
        <f t="shared" si="0"/>
        <v>1</v>
      </c>
      <c r="K52" s="5"/>
      <c r="L52" s="5"/>
      <c r="M52" s="5"/>
      <c r="N52" s="7"/>
      <c r="O52" s="5" t="s">
        <v>22</v>
      </c>
      <c r="P52" s="5" t="s">
        <v>27</v>
      </c>
      <c r="Q52" s="5" t="s">
        <v>27</v>
      </c>
      <c r="R52" s="5" t="s">
        <v>22</v>
      </c>
      <c r="S52" s="5" t="s">
        <v>27</v>
      </c>
      <c r="T52" s="5" t="s">
        <v>27</v>
      </c>
    </row>
    <row r="53" spans="1:20" ht="18.75" customHeight="1" x14ac:dyDescent="0.4">
      <c r="A53" s="5" t="s">
        <v>18</v>
      </c>
      <c r="B53" s="5" t="s">
        <v>214</v>
      </c>
      <c r="C53" s="6" t="s">
        <v>179</v>
      </c>
      <c r="D53" s="6"/>
      <c r="E53" s="6"/>
      <c r="F53" s="6" t="s">
        <v>180</v>
      </c>
      <c r="G53" s="5" t="s">
        <v>63</v>
      </c>
      <c r="H53" s="5">
        <v>1</v>
      </c>
      <c r="I53" s="5">
        <f t="shared" si="2"/>
        <v>1</v>
      </c>
      <c r="J53" s="5">
        <f t="shared" si="0"/>
        <v>1</v>
      </c>
      <c r="K53" s="5"/>
      <c r="L53" s="5"/>
      <c r="M53" s="5"/>
      <c r="N53" s="7"/>
      <c r="O53" s="5" t="s">
        <v>98</v>
      </c>
      <c r="P53" s="5" t="s">
        <v>99</v>
      </c>
      <c r="Q53" s="5" t="s">
        <v>100</v>
      </c>
      <c r="R53" s="5" t="s">
        <v>22</v>
      </c>
      <c r="S53" s="5" t="s">
        <v>27</v>
      </c>
      <c r="T53" s="5" t="s">
        <v>27</v>
      </c>
    </row>
    <row r="54" spans="1:20" ht="18.75" customHeight="1" x14ac:dyDescent="0.4">
      <c r="A54" s="5" t="s">
        <v>18</v>
      </c>
      <c r="B54" s="5" t="s">
        <v>214</v>
      </c>
      <c r="C54" s="6" t="s">
        <v>181</v>
      </c>
      <c r="D54" s="6"/>
      <c r="E54" s="6"/>
      <c r="F54" s="6" t="s">
        <v>182</v>
      </c>
      <c r="G54" s="5" t="s">
        <v>21</v>
      </c>
      <c r="H54" s="5">
        <v>1</v>
      </c>
      <c r="I54" s="5">
        <f t="shared" si="2"/>
        <v>1</v>
      </c>
      <c r="J54" s="5">
        <f t="shared" si="0"/>
        <v>1</v>
      </c>
      <c r="K54" s="5"/>
      <c r="L54" s="5"/>
      <c r="M54" s="5"/>
      <c r="N54" s="7"/>
      <c r="O54" s="5" t="s">
        <v>22</v>
      </c>
      <c r="P54" s="5" t="s">
        <v>27</v>
      </c>
      <c r="Q54" s="5" t="s">
        <v>27</v>
      </c>
      <c r="R54" s="5" t="s">
        <v>22</v>
      </c>
      <c r="S54" s="5" t="s">
        <v>27</v>
      </c>
      <c r="T54" s="5" t="s">
        <v>27</v>
      </c>
    </row>
    <row r="55" spans="1:20" ht="18.75" customHeight="1" x14ac:dyDescent="0.4">
      <c r="A55" s="5" t="s">
        <v>18</v>
      </c>
      <c r="B55" s="5" t="s">
        <v>214</v>
      </c>
      <c r="C55" s="6" t="s">
        <v>183</v>
      </c>
      <c r="D55" s="6"/>
      <c r="E55" s="6"/>
      <c r="F55" s="6" t="s">
        <v>184</v>
      </c>
      <c r="G55" s="5" t="s">
        <v>63</v>
      </c>
      <c r="H55" s="5">
        <v>4</v>
      </c>
      <c r="I55" s="5">
        <f t="shared" si="2"/>
        <v>1</v>
      </c>
      <c r="J55" s="5">
        <f t="shared" si="0"/>
        <v>4</v>
      </c>
      <c r="K55" s="5"/>
      <c r="L55" s="5"/>
      <c r="M55" s="5"/>
      <c r="N55" s="7"/>
      <c r="O55" s="5" t="s">
        <v>22</v>
      </c>
      <c r="P55" s="5" t="s">
        <v>27</v>
      </c>
      <c r="Q55" s="5" t="s">
        <v>27</v>
      </c>
      <c r="R55" s="5" t="s">
        <v>22</v>
      </c>
      <c r="S55" s="5" t="s">
        <v>27</v>
      </c>
      <c r="T55" s="5" t="s">
        <v>27</v>
      </c>
    </row>
    <row r="56" spans="1:20" ht="18.75" customHeight="1" x14ac:dyDescent="0.4">
      <c r="A56" s="5" t="s">
        <v>18</v>
      </c>
      <c r="B56" s="5" t="s">
        <v>214</v>
      </c>
      <c r="C56" s="6" t="s">
        <v>185</v>
      </c>
      <c r="D56" s="6"/>
      <c r="E56" s="6"/>
      <c r="F56" s="6" t="s">
        <v>186</v>
      </c>
      <c r="G56" s="5" t="s">
        <v>21</v>
      </c>
      <c r="H56" s="5">
        <v>1</v>
      </c>
      <c r="I56" s="5">
        <f t="shared" si="2"/>
        <v>1</v>
      </c>
      <c r="J56" s="5">
        <f t="shared" si="0"/>
        <v>1</v>
      </c>
      <c r="K56" s="5"/>
      <c r="L56" s="5"/>
      <c r="M56" s="5"/>
      <c r="N56" s="7"/>
      <c r="O56" s="5" t="s">
        <v>22</v>
      </c>
      <c r="P56" s="5" t="s">
        <v>27</v>
      </c>
      <c r="Q56" s="5" t="s">
        <v>27</v>
      </c>
      <c r="R56" s="5" t="s">
        <v>22</v>
      </c>
      <c r="S56" s="5" t="s">
        <v>27</v>
      </c>
      <c r="T56" s="5" t="s">
        <v>27</v>
      </c>
    </row>
    <row r="57" spans="1:20" ht="18.75" customHeight="1" x14ac:dyDescent="0.4">
      <c r="A57" s="5" t="s">
        <v>18</v>
      </c>
      <c r="B57" s="5" t="s">
        <v>214</v>
      </c>
      <c r="C57" s="6" t="s">
        <v>187</v>
      </c>
      <c r="D57" s="6"/>
      <c r="E57" s="6"/>
      <c r="F57" s="6" t="s">
        <v>188</v>
      </c>
      <c r="G57" s="5" t="s">
        <v>63</v>
      </c>
      <c r="H57" s="5">
        <v>1</v>
      </c>
      <c r="I57" s="5">
        <f t="shared" si="2"/>
        <v>1</v>
      </c>
      <c r="J57" s="5">
        <f t="shared" si="0"/>
        <v>1</v>
      </c>
      <c r="K57" s="5"/>
      <c r="L57" s="5"/>
      <c r="M57" s="5"/>
      <c r="N57" s="7"/>
      <c r="O57" s="5" t="s">
        <v>22</v>
      </c>
      <c r="P57" s="5" t="s">
        <v>27</v>
      </c>
      <c r="Q57" s="5" t="s">
        <v>27</v>
      </c>
      <c r="R57" s="5" t="s">
        <v>22</v>
      </c>
      <c r="S57" s="5" t="s">
        <v>27</v>
      </c>
      <c r="T57" s="5" t="s">
        <v>27</v>
      </c>
    </row>
    <row r="58" spans="1:20" ht="18.75" customHeight="1" x14ac:dyDescent="0.4">
      <c r="A58" s="5" t="s">
        <v>18</v>
      </c>
      <c r="B58" s="5" t="s">
        <v>214</v>
      </c>
      <c r="C58" s="6" t="s">
        <v>189</v>
      </c>
      <c r="D58" s="6"/>
      <c r="E58" s="6"/>
      <c r="F58" s="6" t="s">
        <v>190</v>
      </c>
      <c r="G58" s="5" t="s">
        <v>21</v>
      </c>
      <c r="H58" s="5">
        <v>1</v>
      </c>
      <c r="I58" s="5">
        <f t="shared" si="2"/>
        <v>1</v>
      </c>
      <c r="J58" s="5">
        <f t="shared" si="0"/>
        <v>1</v>
      </c>
      <c r="K58" s="5"/>
      <c r="L58" s="5"/>
      <c r="M58" s="5"/>
      <c r="N58" s="7"/>
      <c r="O58" s="5" t="s">
        <v>22</v>
      </c>
      <c r="P58" s="5" t="s">
        <v>27</v>
      </c>
      <c r="Q58" s="5" t="s">
        <v>27</v>
      </c>
      <c r="R58" s="5" t="s">
        <v>22</v>
      </c>
      <c r="S58" s="5" t="s">
        <v>27</v>
      </c>
      <c r="T58" s="5" t="s">
        <v>27</v>
      </c>
    </row>
    <row r="59" spans="1:20" ht="18.75" customHeight="1" x14ac:dyDescent="0.4">
      <c r="A59" s="5" t="s">
        <v>18</v>
      </c>
      <c r="B59" s="5" t="s">
        <v>209</v>
      </c>
      <c r="C59" s="6" t="s">
        <v>216</v>
      </c>
      <c r="D59" s="6"/>
      <c r="E59" s="6"/>
      <c r="F59" s="6" t="s">
        <v>217</v>
      </c>
      <c r="G59" s="5" t="s">
        <v>63</v>
      </c>
      <c r="H59" s="5">
        <v>2</v>
      </c>
      <c r="I59" s="5">
        <f t="shared" si="2"/>
        <v>1</v>
      </c>
      <c r="J59" s="5">
        <f t="shared" si="0"/>
        <v>2</v>
      </c>
      <c r="K59" s="5"/>
      <c r="L59" s="5"/>
      <c r="M59" s="5"/>
      <c r="N59" s="7"/>
      <c r="O59" s="5" t="s">
        <v>22</v>
      </c>
      <c r="P59" s="5"/>
      <c r="Q59" s="5"/>
      <c r="R59" s="5" t="s">
        <v>22</v>
      </c>
      <c r="S59" s="5"/>
      <c r="T59" s="5"/>
    </row>
    <row r="60" spans="1:20" ht="18.75" customHeight="1" x14ac:dyDescent="0.4">
      <c r="A60" s="5" t="s">
        <v>18</v>
      </c>
      <c r="B60" s="5" t="s">
        <v>209</v>
      </c>
      <c r="C60" s="6" t="s">
        <v>218</v>
      </c>
      <c r="D60" s="6"/>
      <c r="E60" s="6"/>
      <c r="F60" s="6" t="s">
        <v>219</v>
      </c>
      <c r="G60" s="5" t="s">
        <v>63</v>
      </c>
      <c r="H60" s="5">
        <v>1</v>
      </c>
      <c r="I60" s="5">
        <f t="shared" si="2"/>
        <v>1</v>
      </c>
      <c r="J60" s="5">
        <f t="shared" si="0"/>
        <v>1</v>
      </c>
      <c r="K60" s="5"/>
      <c r="L60" s="5"/>
      <c r="M60" s="5"/>
      <c r="N60" s="7"/>
      <c r="O60" s="5" t="s">
        <v>22</v>
      </c>
      <c r="P60" s="5"/>
      <c r="Q60" s="5"/>
      <c r="R60" s="5" t="s">
        <v>22</v>
      </c>
      <c r="S60" s="5"/>
      <c r="T60" s="5"/>
    </row>
    <row r="61" spans="1:20" ht="18.75" customHeight="1" x14ac:dyDescent="0.4">
      <c r="A61" s="5" t="s">
        <v>18</v>
      </c>
      <c r="B61" s="5" t="s">
        <v>209</v>
      </c>
      <c r="C61" s="6" t="s">
        <v>220</v>
      </c>
      <c r="D61" s="6"/>
      <c r="E61" s="6"/>
      <c r="F61" s="6" t="s">
        <v>221</v>
      </c>
      <c r="G61" s="5" t="s">
        <v>63</v>
      </c>
      <c r="H61" s="5">
        <v>1</v>
      </c>
      <c r="I61" s="5">
        <f t="shared" si="2"/>
        <v>1</v>
      </c>
      <c r="J61" s="5">
        <f t="shared" si="0"/>
        <v>1</v>
      </c>
      <c r="K61" s="5"/>
      <c r="L61" s="5"/>
      <c r="M61" s="5"/>
      <c r="N61" s="7"/>
      <c r="O61" s="5" t="s">
        <v>22</v>
      </c>
      <c r="P61" s="5" t="s">
        <v>27</v>
      </c>
      <c r="Q61" s="5" t="s">
        <v>27</v>
      </c>
      <c r="R61" s="5" t="s">
        <v>22</v>
      </c>
      <c r="S61" s="5" t="s">
        <v>27</v>
      </c>
      <c r="T61" s="5" t="s">
        <v>27</v>
      </c>
    </row>
    <row r="62" spans="1:20" ht="18.75" customHeight="1" x14ac:dyDescent="0.4">
      <c r="A62" s="5" t="s">
        <v>18</v>
      </c>
      <c r="B62" s="5" t="s">
        <v>209</v>
      </c>
      <c r="C62" s="6" t="s">
        <v>384</v>
      </c>
      <c r="D62" s="6"/>
      <c r="E62" s="6"/>
      <c r="F62" s="6" t="s">
        <v>222</v>
      </c>
      <c r="G62" s="5" t="s">
        <v>63</v>
      </c>
      <c r="H62" s="5">
        <v>1</v>
      </c>
      <c r="I62" s="5">
        <f t="shared" si="2"/>
        <v>1</v>
      </c>
      <c r="J62" s="5">
        <f t="shared" si="0"/>
        <v>1</v>
      </c>
      <c r="K62" s="5"/>
      <c r="L62" s="5"/>
      <c r="M62" s="5"/>
      <c r="N62" s="7"/>
      <c r="O62" s="5" t="s">
        <v>22</v>
      </c>
      <c r="P62" s="5"/>
      <c r="Q62" s="5"/>
      <c r="R62" s="5" t="s">
        <v>22</v>
      </c>
      <c r="S62" s="5"/>
      <c r="T62" s="5"/>
    </row>
    <row r="63" spans="1:20" ht="18.75" customHeight="1" x14ac:dyDescent="0.4">
      <c r="A63" s="5" t="s">
        <v>18</v>
      </c>
      <c r="B63" s="5" t="s">
        <v>209</v>
      </c>
      <c r="C63" s="6" t="s">
        <v>215</v>
      </c>
      <c r="D63" s="6"/>
      <c r="E63" s="6"/>
      <c r="F63" s="6" t="s">
        <v>223</v>
      </c>
      <c r="G63" s="5" t="s">
        <v>21</v>
      </c>
      <c r="H63" s="5">
        <v>1</v>
      </c>
      <c r="I63" s="5">
        <f t="shared" si="2"/>
        <v>1</v>
      </c>
      <c r="J63" s="5">
        <f t="shared" si="0"/>
        <v>1</v>
      </c>
      <c r="K63" s="5"/>
      <c r="L63" s="5"/>
      <c r="M63" s="5"/>
      <c r="N63" s="7"/>
      <c r="O63" s="5" t="s">
        <v>22</v>
      </c>
      <c r="P63" s="5" t="s">
        <v>27</v>
      </c>
      <c r="Q63" s="5" t="s">
        <v>27</v>
      </c>
      <c r="R63" s="5" t="s">
        <v>22</v>
      </c>
      <c r="S63" s="5" t="s">
        <v>27</v>
      </c>
      <c r="T63" s="5" t="s">
        <v>27</v>
      </c>
    </row>
    <row r="64" spans="1:20" ht="18.75" customHeight="1" x14ac:dyDescent="0.4">
      <c r="A64" s="5" t="s">
        <v>18</v>
      </c>
      <c r="B64" s="5" t="s">
        <v>209</v>
      </c>
      <c r="C64" s="6" t="s">
        <v>224</v>
      </c>
      <c r="D64" s="6"/>
      <c r="E64" s="6"/>
      <c r="F64" s="6" t="s">
        <v>225</v>
      </c>
      <c r="G64" s="5" t="s">
        <v>63</v>
      </c>
      <c r="H64" s="5">
        <v>1</v>
      </c>
      <c r="I64" s="5">
        <f t="shared" si="2"/>
        <v>1</v>
      </c>
      <c r="J64" s="5">
        <f t="shared" si="0"/>
        <v>1</v>
      </c>
      <c r="K64" s="5"/>
      <c r="L64" s="5"/>
      <c r="M64" s="5"/>
      <c r="N64" s="7"/>
      <c r="O64" s="5" t="s">
        <v>22</v>
      </c>
      <c r="P64" s="5" t="s">
        <v>27</v>
      </c>
      <c r="Q64" s="5" t="s">
        <v>27</v>
      </c>
      <c r="R64" s="5" t="s">
        <v>22</v>
      </c>
      <c r="S64" s="5" t="s">
        <v>27</v>
      </c>
      <c r="T64" s="5" t="s">
        <v>27</v>
      </c>
    </row>
    <row r="65" spans="1:20" ht="18.75" customHeight="1" x14ac:dyDescent="0.4">
      <c r="A65" s="5" t="s">
        <v>18</v>
      </c>
      <c r="B65" s="5" t="s">
        <v>209</v>
      </c>
      <c r="C65" s="6" t="s">
        <v>385</v>
      </c>
      <c r="D65" s="6"/>
      <c r="E65" s="6"/>
      <c r="F65" s="6" t="s">
        <v>386</v>
      </c>
      <c r="G65" s="5" t="s">
        <v>63</v>
      </c>
      <c r="H65" s="5">
        <v>3</v>
      </c>
      <c r="I65" s="5">
        <f t="shared" si="2"/>
        <v>1</v>
      </c>
      <c r="J65" s="5">
        <f t="shared" ref="J65" si="3">H65*I65</f>
        <v>3</v>
      </c>
      <c r="K65" s="5"/>
      <c r="L65" s="5"/>
      <c r="M65" s="5"/>
      <c r="N65" s="7"/>
      <c r="O65" s="5" t="s">
        <v>22</v>
      </c>
      <c r="P65" s="5" t="s">
        <v>27</v>
      </c>
      <c r="Q65" s="5" t="s">
        <v>27</v>
      </c>
      <c r="R65" s="5" t="s">
        <v>22</v>
      </c>
      <c r="S65" s="5" t="s">
        <v>27</v>
      </c>
      <c r="T65" s="5" t="s">
        <v>27</v>
      </c>
    </row>
    <row r="66" spans="1:20" ht="18.75" customHeight="1" x14ac:dyDescent="0.4">
      <c r="A66" s="5" t="s">
        <v>18</v>
      </c>
      <c r="B66" s="5" t="s">
        <v>248</v>
      </c>
      <c r="C66" s="6" t="s">
        <v>216</v>
      </c>
      <c r="D66" s="6"/>
      <c r="E66" s="6"/>
      <c r="F66" s="6" t="s">
        <v>217</v>
      </c>
      <c r="G66" s="5" t="s">
        <v>63</v>
      </c>
      <c r="H66" s="5">
        <v>2</v>
      </c>
      <c r="I66" s="5">
        <f t="shared" si="2"/>
        <v>1</v>
      </c>
      <c r="J66" s="5">
        <f t="shared" si="0"/>
        <v>2</v>
      </c>
      <c r="K66" s="5"/>
      <c r="L66" s="5"/>
      <c r="M66" s="5"/>
      <c r="N66" s="7"/>
      <c r="O66" s="5" t="s">
        <v>22</v>
      </c>
      <c r="P66" s="5"/>
      <c r="Q66" s="5"/>
      <c r="R66" s="5" t="s">
        <v>22</v>
      </c>
      <c r="S66" s="5"/>
      <c r="T66" s="5"/>
    </row>
    <row r="67" spans="1:20" ht="18.75" customHeight="1" x14ac:dyDescent="0.4">
      <c r="A67" s="5" t="s">
        <v>18</v>
      </c>
      <c r="B67" s="5" t="s">
        <v>248</v>
      </c>
      <c r="C67" s="6" t="s">
        <v>218</v>
      </c>
      <c r="D67" s="6"/>
      <c r="E67" s="6"/>
      <c r="F67" s="6" t="s">
        <v>219</v>
      </c>
      <c r="G67" s="5" t="s">
        <v>63</v>
      </c>
      <c r="H67" s="5">
        <v>1</v>
      </c>
      <c r="I67" s="5">
        <f t="shared" si="2"/>
        <v>1</v>
      </c>
      <c r="J67" s="5">
        <f t="shared" ref="J67:J133" si="4">H67*I67</f>
        <v>1</v>
      </c>
      <c r="K67" s="5"/>
      <c r="L67" s="5"/>
      <c r="M67" s="5"/>
      <c r="N67" s="7"/>
      <c r="O67" s="5" t="s">
        <v>22</v>
      </c>
      <c r="P67" s="5"/>
      <c r="Q67" s="5"/>
      <c r="R67" s="5" t="s">
        <v>22</v>
      </c>
      <c r="S67" s="5"/>
      <c r="T67" s="5"/>
    </row>
    <row r="68" spans="1:20" ht="18.75" customHeight="1" x14ac:dyDescent="0.4">
      <c r="A68" s="5" t="s">
        <v>18</v>
      </c>
      <c r="B68" s="5" t="s">
        <v>248</v>
      </c>
      <c r="C68" s="6" t="s">
        <v>220</v>
      </c>
      <c r="D68" s="6"/>
      <c r="E68" s="6"/>
      <c r="F68" s="6" t="s">
        <v>221</v>
      </c>
      <c r="G68" s="5" t="s">
        <v>63</v>
      </c>
      <c r="H68" s="5">
        <v>1</v>
      </c>
      <c r="I68" s="5">
        <f t="shared" si="2"/>
        <v>1</v>
      </c>
      <c r="J68" s="5">
        <f t="shared" si="4"/>
        <v>1</v>
      </c>
      <c r="K68" s="5"/>
      <c r="L68" s="5"/>
      <c r="M68" s="5"/>
      <c r="N68" s="7"/>
      <c r="O68" s="5" t="s">
        <v>22</v>
      </c>
      <c r="P68" s="5" t="s">
        <v>27</v>
      </c>
      <c r="Q68" s="5" t="s">
        <v>27</v>
      </c>
      <c r="R68" s="5" t="s">
        <v>22</v>
      </c>
      <c r="S68" s="5" t="s">
        <v>27</v>
      </c>
      <c r="T68" s="5" t="s">
        <v>27</v>
      </c>
    </row>
    <row r="69" spans="1:20" ht="18.75" customHeight="1" x14ac:dyDescent="0.4">
      <c r="A69" s="5" t="s">
        <v>18</v>
      </c>
      <c r="B69" s="5" t="s">
        <v>248</v>
      </c>
      <c r="C69" s="6" t="s">
        <v>384</v>
      </c>
      <c r="D69" s="6"/>
      <c r="E69" s="6"/>
      <c r="F69" s="6" t="s">
        <v>222</v>
      </c>
      <c r="G69" s="5" t="s">
        <v>63</v>
      </c>
      <c r="H69" s="5">
        <v>1</v>
      </c>
      <c r="I69" s="5">
        <f t="shared" si="2"/>
        <v>1</v>
      </c>
      <c r="J69" s="5">
        <f t="shared" si="4"/>
        <v>1</v>
      </c>
      <c r="K69" s="5"/>
      <c r="L69" s="5"/>
      <c r="M69" s="5"/>
      <c r="N69" s="7"/>
      <c r="O69" s="5" t="s">
        <v>22</v>
      </c>
      <c r="P69" s="5"/>
      <c r="Q69" s="5"/>
      <c r="R69" s="5" t="s">
        <v>22</v>
      </c>
      <c r="S69" s="5"/>
      <c r="T69" s="5"/>
    </row>
    <row r="70" spans="1:20" ht="18.75" customHeight="1" x14ac:dyDescent="0.4">
      <c r="A70" s="5" t="s">
        <v>18</v>
      </c>
      <c r="B70" s="5" t="s">
        <v>248</v>
      </c>
      <c r="C70" s="6" t="s">
        <v>215</v>
      </c>
      <c r="D70" s="6"/>
      <c r="E70" s="6"/>
      <c r="F70" s="6" t="s">
        <v>223</v>
      </c>
      <c r="G70" s="5" t="s">
        <v>21</v>
      </c>
      <c r="H70" s="5">
        <v>1</v>
      </c>
      <c r="I70" s="5">
        <f t="shared" si="2"/>
        <v>1</v>
      </c>
      <c r="J70" s="5">
        <f t="shared" si="4"/>
        <v>1</v>
      </c>
      <c r="K70" s="5"/>
      <c r="L70" s="5"/>
      <c r="M70" s="5"/>
      <c r="N70" s="7"/>
      <c r="O70" s="5" t="s">
        <v>22</v>
      </c>
      <c r="P70" s="5" t="s">
        <v>27</v>
      </c>
      <c r="Q70" s="5" t="s">
        <v>27</v>
      </c>
      <c r="R70" s="5" t="s">
        <v>22</v>
      </c>
      <c r="S70" s="5" t="s">
        <v>27</v>
      </c>
      <c r="T70" s="5" t="s">
        <v>27</v>
      </c>
    </row>
    <row r="71" spans="1:20" ht="18.75" customHeight="1" x14ac:dyDescent="0.4">
      <c r="A71" s="5" t="s">
        <v>18</v>
      </c>
      <c r="B71" s="5" t="s">
        <v>248</v>
      </c>
      <c r="C71" s="6" t="s">
        <v>224</v>
      </c>
      <c r="D71" s="6"/>
      <c r="E71" s="6"/>
      <c r="F71" s="6" t="s">
        <v>225</v>
      </c>
      <c r="G71" s="5" t="s">
        <v>63</v>
      </c>
      <c r="H71" s="5">
        <v>1</v>
      </c>
      <c r="I71" s="5">
        <f t="shared" si="2"/>
        <v>1</v>
      </c>
      <c r="J71" s="5">
        <f t="shared" si="4"/>
        <v>1</v>
      </c>
      <c r="K71" s="5"/>
      <c r="L71" s="5"/>
      <c r="M71" s="5"/>
      <c r="N71" s="7"/>
      <c r="O71" s="5" t="s">
        <v>22</v>
      </c>
      <c r="P71" s="5" t="s">
        <v>27</v>
      </c>
      <c r="Q71" s="5" t="s">
        <v>27</v>
      </c>
      <c r="R71" s="5" t="s">
        <v>22</v>
      </c>
      <c r="S71" s="5" t="s">
        <v>27</v>
      </c>
      <c r="T71" s="5" t="s">
        <v>27</v>
      </c>
    </row>
    <row r="72" spans="1:20" ht="18.75" customHeight="1" x14ac:dyDescent="0.4">
      <c r="A72" s="5" t="s">
        <v>18</v>
      </c>
      <c r="B72" s="5" t="s">
        <v>209</v>
      </c>
      <c r="C72" s="6" t="s">
        <v>385</v>
      </c>
      <c r="D72" s="6"/>
      <c r="E72" s="6"/>
      <c r="F72" s="6" t="s">
        <v>386</v>
      </c>
      <c r="G72" s="5" t="s">
        <v>63</v>
      </c>
      <c r="H72" s="5">
        <v>3</v>
      </c>
      <c r="I72" s="5">
        <f t="shared" si="2"/>
        <v>1</v>
      </c>
      <c r="J72" s="5">
        <f t="shared" si="4"/>
        <v>3</v>
      </c>
      <c r="K72" s="5"/>
      <c r="L72" s="5"/>
      <c r="M72" s="5"/>
      <c r="N72" s="7"/>
      <c r="O72" s="5" t="s">
        <v>22</v>
      </c>
      <c r="P72" s="5" t="s">
        <v>27</v>
      </c>
      <c r="Q72" s="5" t="s">
        <v>27</v>
      </c>
      <c r="R72" s="5" t="s">
        <v>22</v>
      </c>
      <c r="S72" s="5" t="s">
        <v>27</v>
      </c>
      <c r="T72" s="5" t="s">
        <v>27</v>
      </c>
    </row>
    <row r="73" spans="1:20" ht="18.75" customHeight="1" x14ac:dyDescent="0.4">
      <c r="A73" s="5" t="s">
        <v>18</v>
      </c>
      <c r="B73" s="5" t="s">
        <v>249</v>
      </c>
      <c r="C73" s="6" t="s">
        <v>234</v>
      </c>
      <c r="D73" s="6"/>
      <c r="E73" s="6"/>
      <c r="F73" s="6" t="s">
        <v>235</v>
      </c>
      <c r="G73" s="5" t="s">
        <v>63</v>
      </c>
      <c r="H73" s="5">
        <v>1</v>
      </c>
      <c r="I73" s="5">
        <f t="shared" si="2"/>
        <v>6</v>
      </c>
      <c r="J73" s="5">
        <f t="shared" si="4"/>
        <v>6</v>
      </c>
      <c r="K73" s="5"/>
      <c r="L73" s="5"/>
      <c r="M73" s="5"/>
      <c r="N73" s="7"/>
      <c r="O73" s="5" t="s">
        <v>22</v>
      </c>
      <c r="P73" s="5"/>
      <c r="Q73" s="5"/>
      <c r="R73" s="5" t="s">
        <v>22</v>
      </c>
      <c r="S73" s="5"/>
      <c r="T73" s="5"/>
    </row>
    <row r="74" spans="1:20" ht="18.75" customHeight="1" x14ac:dyDescent="0.4">
      <c r="A74" s="5" t="s">
        <v>18</v>
      </c>
      <c r="B74" s="5" t="s">
        <v>249</v>
      </c>
      <c r="C74" s="6" t="s">
        <v>236</v>
      </c>
      <c r="D74" s="6"/>
      <c r="E74" s="6"/>
      <c r="F74" s="6" t="s">
        <v>237</v>
      </c>
      <c r="G74" s="5" t="s">
        <v>63</v>
      </c>
      <c r="H74" s="5">
        <v>1</v>
      </c>
      <c r="I74" s="5">
        <f t="shared" si="2"/>
        <v>6</v>
      </c>
      <c r="J74" s="5">
        <f t="shared" si="4"/>
        <v>6</v>
      </c>
      <c r="K74" s="5"/>
      <c r="L74" s="5"/>
      <c r="M74" s="5"/>
      <c r="N74" s="7"/>
      <c r="O74" s="5" t="s">
        <v>22</v>
      </c>
      <c r="P74" s="5"/>
      <c r="Q74" s="5"/>
      <c r="R74" s="5" t="s">
        <v>22</v>
      </c>
      <c r="S74" s="5"/>
      <c r="T74" s="5"/>
    </row>
    <row r="75" spans="1:20" ht="18.75" customHeight="1" x14ac:dyDescent="0.4">
      <c r="A75" s="5" t="s">
        <v>18</v>
      </c>
      <c r="B75" s="5" t="s">
        <v>249</v>
      </c>
      <c r="C75" s="6" t="s">
        <v>238</v>
      </c>
      <c r="D75" s="6"/>
      <c r="E75" s="6"/>
      <c r="F75" s="6" t="s">
        <v>239</v>
      </c>
      <c r="G75" s="5" t="s">
        <v>21</v>
      </c>
      <c r="H75" s="5">
        <v>1</v>
      </c>
      <c r="I75" s="5">
        <f t="shared" si="2"/>
        <v>6</v>
      </c>
      <c r="J75" s="5">
        <f t="shared" si="4"/>
        <v>6</v>
      </c>
      <c r="K75" s="5"/>
      <c r="L75" s="5"/>
      <c r="M75" s="5"/>
      <c r="N75" s="7"/>
      <c r="O75" s="5" t="s">
        <v>22</v>
      </c>
      <c r="P75" s="5"/>
      <c r="Q75" s="5"/>
      <c r="R75" s="5" t="s">
        <v>22</v>
      </c>
      <c r="S75" s="5"/>
      <c r="T75" s="5"/>
    </row>
    <row r="76" spans="1:20" ht="18.75" customHeight="1" x14ac:dyDescent="0.4">
      <c r="A76" s="5" t="s">
        <v>18</v>
      </c>
      <c r="B76" s="5" t="s">
        <v>249</v>
      </c>
      <c r="C76" s="6" t="s">
        <v>240</v>
      </c>
      <c r="D76" s="6"/>
      <c r="E76" s="6"/>
      <c r="F76" s="6" t="s">
        <v>241</v>
      </c>
      <c r="G76" s="5" t="s">
        <v>21</v>
      </c>
      <c r="H76" s="5">
        <v>1</v>
      </c>
      <c r="I76" s="5">
        <f t="shared" si="2"/>
        <v>6</v>
      </c>
      <c r="J76" s="5">
        <f t="shared" si="4"/>
        <v>6</v>
      </c>
      <c r="K76" s="5"/>
      <c r="L76" s="5"/>
      <c r="M76" s="5"/>
      <c r="N76" s="7"/>
      <c r="O76" s="5" t="s">
        <v>22</v>
      </c>
      <c r="P76" s="5"/>
      <c r="Q76" s="5"/>
      <c r="R76" s="5" t="s">
        <v>22</v>
      </c>
      <c r="S76" s="5"/>
      <c r="T76" s="5"/>
    </row>
    <row r="77" spans="1:20" ht="18.75" customHeight="1" x14ac:dyDescent="0.4">
      <c r="A77" s="5" t="s">
        <v>18</v>
      </c>
      <c r="B77" s="5" t="s">
        <v>259</v>
      </c>
      <c r="C77" s="6" t="s">
        <v>175</v>
      </c>
      <c r="D77" s="6"/>
      <c r="E77" s="6"/>
      <c r="F77" s="6" t="s">
        <v>176</v>
      </c>
      <c r="G77" s="5" t="s">
        <v>21</v>
      </c>
      <c r="H77" s="5">
        <v>1</v>
      </c>
      <c r="I77" s="5">
        <f t="shared" si="2"/>
        <v>1</v>
      </c>
      <c r="J77" s="5">
        <f t="shared" si="4"/>
        <v>1</v>
      </c>
      <c r="K77" s="5"/>
      <c r="L77" s="5"/>
      <c r="M77" s="5"/>
      <c r="N77" s="7"/>
      <c r="O77" s="5" t="s">
        <v>22</v>
      </c>
      <c r="P77" s="5" t="s">
        <v>27</v>
      </c>
      <c r="Q77" s="5" t="s">
        <v>27</v>
      </c>
      <c r="R77" s="5" t="s">
        <v>22</v>
      </c>
      <c r="S77" s="5" t="s">
        <v>27</v>
      </c>
      <c r="T77" s="5" t="s">
        <v>27</v>
      </c>
    </row>
    <row r="78" spans="1:20" ht="18.75" customHeight="1" x14ac:dyDescent="0.4">
      <c r="A78" s="5" t="s">
        <v>18</v>
      </c>
      <c r="B78" s="5" t="s">
        <v>259</v>
      </c>
      <c r="C78" s="6" t="s">
        <v>177</v>
      </c>
      <c r="D78" s="6"/>
      <c r="E78" s="6"/>
      <c r="F78" s="6" t="s">
        <v>178</v>
      </c>
      <c r="G78" s="5" t="s">
        <v>63</v>
      </c>
      <c r="H78" s="5">
        <v>1</v>
      </c>
      <c r="I78" s="5">
        <f t="shared" si="2"/>
        <v>1</v>
      </c>
      <c r="J78" s="5">
        <f t="shared" si="4"/>
        <v>1</v>
      </c>
      <c r="K78" s="5"/>
      <c r="L78" s="5"/>
      <c r="M78" s="5"/>
      <c r="N78" s="7"/>
      <c r="O78" s="5" t="s">
        <v>22</v>
      </c>
      <c r="P78" s="5" t="s">
        <v>27</v>
      </c>
      <c r="Q78" s="5" t="s">
        <v>27</v>
      </c>
      <c r="R78" s="5" t="s">
        <v>22</v>
      </c>
      <c r="S78" s="5" t="s">
        <v>27</v>
      </c>
      <c r="T78" s="5" t="s">
        <v>27</v>
      </c>
    </row>
    <row r="79" spans="1:20" ht="18.75" customHeight="1" x14ac:dyDescent="0.4">
      <c r="A79" s="5" t="s">
        <v>18</v>
      </c>
      <c r="B79" s="5" t="s">
        <v>259</v>
      </c>
      <c r="C79" s="6" t="s">
        <v>179</v>
      </c>
      <c r="D79" s="6"/>
      <c r="E79" s="6"/>
      <c r="F79" s="6" t="s">
        <v>180</v>
      </c>
      <c r="G79" s="5" t="s">
        <v>63</v>
      </c>
      <c r="H79" s="5">
        <v>1</v>
      </c>
      <c r="I79" s="5">
        <f t="shared" si="2"/>
        <v>1</v>
      </c>
      <c r="J79" s="5">
        <f t="shared" si="4"/>
        <v>1</v>
      </c>
      <c r="K79" s="5"/>
      <c r="L79" s="5"/>
      <c r="M79" s="5"/>
      <c r="N79" s="7"/>
      <c r="O79" s="5" t="s">
        <v>98</v>
      </c>
      <c r="P79" s="5" t="s">
        <v>99</v>
      </c>
      <c r="Q79" s="5" t="s">
        <v>100</v>
      </c>
      <c r="R79" s="5" t="s">
        <v>22</v>
      </c>
      <c r="S79" s="5" t="s">
        <v>27</v>
      </c>
      <c r="T79" s="5" t="s">
        <v>27</v>
      </c>
    </row>
    <row r="80" spans="1:20" ht="18.75" customHeight="1" x14ac:dyDescent="0.4">
      <c r="A80" s="5" t="s">
        <v>18</v>
      </c>
      <c r="B80" s="5" t="s">
        <v>259</v>
      </c>
      <c r="C80" s="6" t="s">
        <v>181</v>
      </c>
      <c r="D80" s="6"/>
      <c r="E80" s="6"/>
      <c r="F80" s="6" t="s">
        <v>182</v>
      </c>
      <c r="G80" s="5" t="s">
        <v>21</v>
      </c>
      <c r="H80" s="5">
        <v>1</v>
      </c>
      <c r="I80" s="5">
        <f t="shared" si="2"/>
        <v>1</v>
      </c>
      <c r="J80" s="5">
        <f t="shared" si="4"/>
        <v>1</v>
      </c>
      <c r="K80" s="5"/>
      <c r="L80" s="5"/>
      <c r="M80" s="5"/>
      <c r="N80" s="7"/>
      <c r="O80" s="5" t="s">
        <v>22</v>
      </c>
      <c r="P80" s="5" t="s">
        <v>27</v>
      </c>
      <c r="Q80" s="5" t="s">
        <v>27</v>
      </c>
      <c r="R80" s="5" t="s">
        <v>22</v>
      </c>
      <c r="S80" s="5" t="s">
        <v>27</v>
      </c>
      <c r="T80" s="5" t="s">
        <v>27</v>
      </c>
    </row>
    <row r="81" spans="1:20" ht="18.75" customHeight="1" x14ac:dyDescent="0.4">
      <c r="A81" s="5" t="s">
        <v>18</v>
      </c>
      <c r="B81" s="5" t="s">
        <v>259</v>
      </c>
      <c r="C81" s="6" t="s">
        <v>183</v>
      </c>
      <c r="D81" s="6"/>
      <c r="E81" s="6"/>
      <c r="F81" s="6" t="s">
        <v>184</v>
      </c>
      <c r="G81" s="5" t="s">
        <v>63</v>
      </c>
      <c r="H81" s="5">
        <v>4</v>
      </c>
      <c r="I81" s="5">
        <f t="shared" si="2"/>
        <v>1</v>
      </c>
      <c r="J81" s="5">
        <f t="shared" si="4"/>
        <v>4</v>
      </c>
      <c r="K81" s="5"/>
      <c r="L81" s="5"/>
      <c r="M81" s="5"/>
      <c r="N81" s="7"/>
      <c r="O81" s="5" t="s">
        <v>22</v>
      </c>
      <c r="P81" s="5" t="s">
        <v>27</v>
      </c>
      <c r="Q81" s="5" t="s">
        <v>27</v>
      </c>
      <c r="R81" s="5" t="s">
        <v>22</v>
      </c>
      <c r="S81" s="5" t="s">
        <v>27</v>
      </c>
      <c r="T81" s="5" t="s">
        <v>27</v>
      </c>
    </row>
    <row r="82" spans="1:20" ht="18.75" customHeight="1" x14ac:dyDescent="0.4">
      <c r="A82" s="5" t="s">
        <v>18</v>
      </c>
      <c r="B82" s="5" t="s">
        <v>259</v>
      </c>
      <c r="C82" s="6" t="s">
        <v>185</v>
      </c>
      <c r="D82" s="6"/>
      <c r="E82" s="6"/>
      <c r="F82" s="6" t="s">
        <v>186</v>
      </c>
      <c r="G82" s="5" t="s">
        <v>21</v>
      </c>
      <c r="H82" s="5">
        <v>1</v>
      </c>
      <c r="I82" s="5">
        <f t="shared" si="2"/>
        <v>1</v>
      </c>
      <c r="J82" s="5">
        <f t="shared" si="4"/>
        <v>1</v>
      </c>
      <c r="K82" s="5"/>
      <c r="L82" s="5"/>
      <c r="M82" s="5"/>
      <c r="N82" s="7"/>
      <c r="O82" s="5" t="s">
        <v>22</v>
      </c>
      <c r="P82" s="5" t="s">
        <v>27</v>
      </c>
      <c r="Q82" s="5" t="s">
        <v>27</v>
      </c>
      <c r="R82" s="5" t="s">
        <v>22</v>
      </c>
      <c r="S82" s="5" t="s">
        <v>27</v>
      </c>
      <c r="T82" s="5" t="s">
        <v>27</v>
      </c>
    </row>
    <row r="83" spans="1:20" ht="18.75" customHeight="1" x14ac:dyDescent="0.4">
      <c r="A83" s="5" t="s">
        <v>18</v>
      </c>
      <c r="B83" s="5" t="s">
        <v>259</v>
      </c>
      <c r="C83" s="6" t="s">
        <v>250</v>
      </c>
      <c r="D83" s="6"/>
      <c r="E83" s="6"/>
      <c r="F83" s="6" t="s">
        <v>251</v>
      </c>
      <c r="G83" s="5" t="s">
        <v>63</v>
      </c>
      <c r="H83" s="5">
        <v>1</v>
      </c>
      <c r="I83" s="5">
        <f t="shared" si="2"/>
        <v>1</v>
      </c>
      <c r="J83" s="5">
        <f t="shared" si="4"/>
        <v>1</v>
      </c>
      <c r="K83" s="5"/>
      <c r="L83" s="5"/>
      <c r="M83" s="5"/>
      <c r="N83" s="7"/>
      <c r="O83" s="5" t="s">
        <v>22</v>
      </c>
      <c r="P83" s="5" t="s">
        <v>27</v>
      </c>
      <c r="Q83" s="5" t="s">
        <v>27</v>
      </c>
      <c r="R83" s="5" t="s">
        <v>22</v>
      </c>
      <c r="S83" s="5" t="s">
        <v>27</v>
      </c>
      <c r="T83" s="5" t="s">
        <v>27</v>
      </c>
    </row>
    <row r="84" spans="1:20" ht="18.75" customHeight="1" x14ac:dyDescent="0.4">
      <c r="A84" s="5" t="s">
        <v>18</v>
      </c>
      <c r="B84" s="5" t="s">
        <v>259</v>
      </c>
      <c r="C84" s="6" t="s">
        <v>252</v>
      </c>
      <c r="D84" s="6"/>
      <c r="E84" s="6"/>
      <c r="F84" s="6" t="s">
        <v>253</v>
      </c>
      <c r="G84" s="5" t="s">
        <v>254</v>
      </c>
      <c r="H84" s="5">
        <v>1</v>
      </c>
      <c r="I84" s="5">
        <f t="shared" si="2"/>
        <v>1</v>
      </c>
      <c r="J84" s="5">
        <f t="shared" si="4"/>
        <v>1</v>
      </c>
      <c r="K84" s="5"/>
      <c r="L84" s="5"/>
      <c r="M84" s="5"/>
      <c r="N84" s="7"/>
      <c r="O84" s="5" t="s">
        <v>22</v>
      </c>
      <c r="P84" s="5" t="s">
        <v>27</v>
      </c>
      <c r="Q84" s="5" t="s">
        <v>27</v>
      </c>
      <c r="R84" s="5" t="s">
        <v>22</v>
      </c>
      <c r="S84" s="5" t="s">
        <v>27</v>
      </c>
      <c r="T84" s="5" t="s">
        <v>27</v>
      </c>
    </row>
    <row r="85" spans="1:20" ht="18.75" customHeight="1" x14ac:dyDescent="0.4">
      <c r="A85" s="5" t="s">
        <v>18</v>
      </c>
      <c r="B85" s="5" t="s">
        <v>263</v>
      </c>
      <c r="C85" s="6" t="s">
        <v>216</v>
      </c>
      <c r="D85" s="6"/>
      <c r="E85" s="6"/>
      <c r="F85" s="6" t="s">
        <v>217</v>
      </c>
      <c r="G85" s="5" t="s">
        <v>63</v>
      </c>
      <c r="H85" s="5">
        <v>2</v>
      </c>
      <c r="I85" s="5">
        <f t="shared" si="2"/>
        <v>1</v>
      </c>
      <c r="J85" s="5">
        <f t="shared" si="4"/>
        <v>2</v>
      </c>
      <c r="K85" s="5"/>
      <c r="L85" s="5"/>
      <c r="M85" s="5"/>
      <c r="N85" s="7"/>
      <c r="O85" s="5" t="s">
        <v>22</v>
      </c>
      <c r="P85" s="5"/>
      <c r="Q85" s="5"/>
      <c r="R85" s="5" t="s">
        <v>22</v>
      </c>
      <c r="S85" s="5"/>
      <c r="T85" s="5"/>
    </row>
    <row r="86" spans="1:20" ht="18.75" customHeight="1" x14ac:dyDescent="0.4">
      <c r="A86" s="5" t="s">
        <v>18</v>
      </c>
      <c r="B86" s="5" t="s">
        <v>263</v>
      </c>
      <c r="C86" s="6" t="s">
        <v>218</v>
      </c>
      <c r="D86" s="6"/>
      <c r="E86" s="6"/>
      <c r="F86" s="6" t="s">
        <v>219</v>
      </c>
      <c r="G86" s="5" t="s">
        <v>63</v>
      </c>
      <c r="H86" s="5">
        <v>1</v>
      </c>
      <c r="I86" s="5">
        <f t="shared" si="2"/>
        <v>1</v>
      </c>
      <c r="J86" s="5">
        <f t="shared" si="4"/>
        <v>1</v>
      </c>
      <c r="K86" s="5"/>
      <c r="L86" s="5"/>
      <c r="M86" s="5"/>
      <c r="N86" s="7"/>
      <c r="O86" s="5" t="s">
        <v>22</v>
      </c>
      <c r="P86" s="5"/>
      <c r="Q86" s="5"/>
      <c r="R86" s="5" t="s">
        <v>22</v>
      </c>
      <c r="S86" s="5"/>
      <c r="T86" s="5"/>
    </row>
    <row r="87" spans="1:20" ht="18.75" customHeight="1" x14ac:dyDescent="0.4">
      <c r="A87" s="5" t="s">
        <v>18</v>
      </c>
      <c r="B87" s="5" t="s">
        <v>263</v>
      </c>
      <c r="C87" s="6" t="s">
        <v>220</v>
      </c>
      <c r="D87" s="6"/>
      <c r="E87" s="6"/>
      <c r="F87" s="6" t="s">
        <v>221</v>
      </c>
      <c r="G87" s="5" t="s">
        <v>63</v>
      </c>
      <c r="H87" s="5">
        <v>1</v>
      </c>
      <c r="I87" s="5">
        <f t="shared" si="2"/>
        <v>1</v>
      </c>
      <c r="J87" s="5">
        <f t="shared" si="4"/>
        <v>1</v>
      </c>
      <c r="K87" s="5"/>
      <c r="L87" s="5"/>
      <c r="M87" s="5"/>
      <c r="N87" s="7"/>
      <c r="O87" s="5" t="s">
        <v>22</v>
      </c>
      <c r="P87" s="5" t="s">
        <v>27</v>
      </c>
      <c r="Q87" s="5" t="s">
        <v>27</v>
      </c>
      <c r="R87" s="5" t="s">
        <v>22</v>
      </c>
      <c r="S87" s="5" t="s">
        <v>27</v>
      </c>
      <c r="T87" s="5" t="s">
        <v>27</v>
      </c>
    </row>
    <row r="88" spans="1:20" ht="18.75" customHeight="1" x14ac:dyDescent="0.4">
      <c r="A88" s="5" t="s">
        <v>18</v>
      </c>
      <c r="B88" s="5" t="s">
        <v>263</v>
      </c>
      <c r="C88" s="6" t="s">
        <v>384</v>
      </c>
      <c r="D88" s="6"/>
      <c r="E88" s="6"/>
      <c r="F88" s="6" t="s">
        <v>222</v>
      </c>
      <c r="G88" s="5" t="s">
        <v>63</v>
      </c>
      <c r="H88" s="5">
        <v>1</v>
      </c>
      <c r="I88" s="5">
        <f t="shared" si="2"/>
        <v>1</v>
      </c>
      <c r="J88" s="5">
        <f t="shared" si="4"/>
        <v>1</v>
      </c>
      <c r="K88" s="5"/>
      <c r="L88" s="5"/>
      <c r="M88" s="5"/>
      <c r="N88" s="7"/>
      <c r="O88" s="5" t="s">
        <v>22</v>
      </c>
      <c r="P88" s="5"/>
      <c r="Q88" s="5"/>
      <c r="R88" s="5" t="s">
        <v>22</v>
      </c>
      <c r="S88" s="5"/>
      <c r="T88" s="5"/>
    </row>
    <row r="89" spans="1:20" ht="18.75" customHeight="1" x14ac:dyDescent="0.4">
      <c r="A89" s="5" t="s">
        <v>18</v>
      </c>
      <c r="B89" s="5" t="s">
        <v>263</v>
      </c>
      <c r="C89" s="6" t="s">
        <v>215</v>
      </c>
      <c r="D89" s="6"/>
      <c r="E89" s="6"/>
      <c r="F89" s="6" t="s">
        <v>223</v>
      </c>
      <c r="G89" s="5" t="s">
        <v>21</v>
      </c>
      <c r="H89" s="5">
        <v>1</v>
      </c>
      <c r="I89" s="5">
        <f t="shared" si="2"/>
        <v>1</v>
      </c>
      <c r="J89" s="5">
        <f>H89*I89</f>
        <v>1</v>
      </c>
      <c r="K89" s="5"/>
      <c r="L89" s="5"/>
      <c r="M89" s="5"/>
      <c r="N89" s="7"/>
      <c r="O89" s="5" t="s">
        <v>22</v>
      </c>
      <c r="P89" s="5" t="s">
        <v>27</v>
      </c>
      <c r="Q89" s="5" t="s">
        <v>27</v>
      </c>
      <c r="R89" s="5" t="s">
        <v>22</v>
      </c>
      <c r="S89" s="5" t="s">
        <v>27</v>
      </c>
      <c r="T89" s="5" t="s">
        <v>27</v>
      </c>
    </row>
    <row r="90" spans="1:20" ht="18.75" customHeight="1" x14ac:dyDescent="0.4">
      <c r="A90" s="5" t="s">
        <v>18</v>
      </c>
      <c r="B90" s="5" t="s">
        <v>263</v>
      </c>
      <c r="C90" s="6" t="s">
        <v>224</v>
      </c>
      <c r="D90" s="6"/>
      <c r="E90" s="6"/>
      <c r="F90" s="6" t="s">
        <v>225</v>
      </c>
      <c r="G90" s="5" t="s">
        <v>63</v>
      </c>
      <c r="H90" s="5">
        <v>1</v>
      </c>
      <c r="I90" s="5">
        <f t="shared" si="2"/>
        <v>1</v>
      </c>
      <c r="J90" s="5">
        <f t="shared" si="4"/>
        <v>1</v>
      </c>
      <c r="K90" s="5"/>
      <c r="L90" s="5"/>
      <c r="M90" s="5"/>
      <c r="N90" s="7"/>
      <c r="O90" s="5" t="s">
        <v>22</v>
      </c>
      <c r="P90" s="5" t="s">
        <v>27</v>
      </c>
      <c r="Q90" s="5" t="s">
        <v>27</v>
      </c>
      <c r="R90" s="5" t="s">
        <v>22</v>
      </c>
      <c r="S90" s="5" t="s">
        <v>27</v>
      </c>
      <c r="T90" s="5" t="s">
        <v>27</v>
      </c>
    </row>
    <row r="91" spans="1:20" ht="18.75" customHeight="1" x14ac:dyDescent="0.4">
      <c r="A91" s="5" t="s">
        <v>18</v>
      </c>
      <c r="B91" s="5" t="s">
        <v>387</v>
      </c>
      <c r="C91" s="6" t="s">
        <v>385</v>
      </c>
      <c r="D91" s="6"/>
      <c r="E91" s="6"/>
      <c r="F91" s="6" t="s">
        <v>386</v>
      </c>
      <c r="G91" s="5" t="s">
        <v>63</v>
      </c>
      <c r="H91" s="5">
        <v>3</v>
      </c>
      <c r="I91" s="5">
        <f t="shared" si="2"/>
        <v>1</v>
      </c>
      <c r="J91" s="5">
        <f t="shared" ref="J91" si="5">H91*I91</f>
        <v>3</v>
      </c>
      <c r="K91" s="5"/>
      <c r="L91" s="5"/>
      <c r="M91" s="5"/>
      <c r="N91" s="7"/>
      <c r="O91" s="5" t="s">
        <v>22</v>
      </c>
      <c r="P91" s="5" t="s">
        <v>27</v>
      </c>
      <c r="Q91" s="5" t="s">
        <v>27</v>
      </c>
      <c r="R91" s="5" t="s">
        <v>22</v>
      </c>
      <c r="S91" s="5" t="s">
        <v>27</v>
      </c>
      <c r="T91" s="5" t="s">
        <v>27</v>
      </c>
    </row>
    <row r="92" spans="1:20" ht="18.75" customHeight="1" x14ac:dyDescent="0.4">
      <c r="A92" s="5" t="s">
        <v>18</v>
      </c>
      <c r="B92" s="5" t="s">
        <v>264</v>
      </c>
      <c r="C92" s="6" t="s">
        <v>216</v>
      </c>
      <c r="D92" s="6"/>
      <c r="E92" s="6"/>
      <c r="F92" s="6" t="s">
        <v>217</v>
      </c>
      <c r="G92" s="5" t="s">
        <v>63</v>
      </c>
      <c r="H92" s="5">
        <v>2</v>
      </c>
      <c r="I92" s="5">
        <f t="shared" si="2"/>
        <v>1</v>
      </c>
      <c r="J92" s="5">
        <f t="shared" si="4"/>
        <v>2</v>
      </c>
      <c r="K92" s="5"/>
      <c r="L92" s="5"/>
      <c r="M92" s="5"/>
      <c r="N92" s="7"/>
      <c r="O92" s="5" t="s">
        <v>22</v>
      </c>
      <c r="P92" s="5"/>
      <c r="Q92" s="5"/>
      <c r="R92" s="5" t="s">
        <v>22</v>
      </c>
      <c r="S92" s="5"/>
      <c r="T92" s="5"/>
    </row>
    <row r="93" spans="1:20" ht="18.75" customHeight="1" x14ac:dyDescent="0.4">
      <c r="A93" s="5" t="s">
        <v>18</v>
      </c>
      <c r="B93" s="5" t="s">
        <v>264</v>
      </c>
      <c r="C93" s="6" t="s">
        <v>218</v>
      </c>
      <c r="D93" s="6"/>
      <c r="E93" s="6"/>
      <c r="F93" s="6" t="s">
        <v>219</v>
      </c>
      <c r="G93" s="5" t="s">
        <v>63</v>
      </c>
      <c r="H93" s="5">
        <v>1</v>
      </c>
      <c r="I93" s="5">
        <f t="shared" ref="I93:I156" si="6">SUMIF($C:$C,"="&amp;B93,J:J)</f>
        <v>1</v>
      </c>
      <c r="J93" s="5">
        <f t="shared" si="4"/>
        <v>1</v>
      </c>
      <c r="K93" s="5"/>
      <c r="L93" s="5"/>
      <c r="M93" s="5"/>
      <c r="N93" s="7"/>
      <c r="O93" s="5" t="s">
        <v>22</v>
      </c>
      <c r="P93" s="5"/>
      <c r="Q93" s="5"/>
      <c r="R93" s="5" t="s">
        <v>22</v>
      </c>
      <c r="S93" s="5"/>
      <c r="T93" s="5"/>
    </row>
    <row r="94" spans="1:20" ht="18.75" customHeight="1" x14ac:dyDescent="0.4">
      <c r="A94" s="5" t="s">
        <v>18</v>
      </c>
      <c r="B94" s="5" t="s">
        <v>264</v>
      </c>
      <c r="C94" s="6" t="s">
        <v>220</v>
      </c>
      <c r="D94" s="6"/>
      <c r="E94" s="6"/>
      <c r="F94" s="6" t="s">
        <v>221</v>
      </c>
      <c r="G94" s="5" t="s">
        <v>63</v>
      </c>
      <c r="H94" s="5">
        <v>1</v>
      </c>
      <c r="I94" s="5">
        <f t="shared" si="6"/>
        <v>1</v>
      </c>
      <c r="J94" s="5">
        <f t="shared" si="4"/>
        <v>1</v>
      </c>
      <c r="K94" s="5"/>
      <c r="L94" s="5"/>
      <c r="M94" s="5"/>
      <c r="N94" s="7"/>
      <c r="O94" s="5" t="s">
        <v>22</v>
      </c>
      <c r="P94" s="5" t="s">
        <v>27</v>
      </c>
      <c r="Q94" s="5" t="s">
        <v>27</v>
      </c>
      <c r="R94" s="5" t="s">
        <v>22</v>
      </c>
      <c r="S94" s="5" t="s">
        <v>27</v>
      </c>
      <c r="T94" s="5" t="s">
        <v>27</v>
      </c>
    </row>
    <row r="95" spans="1:20" ht="18.75" customHeight="1" x14ac:dyDescent="0.4">
      <c r="A95" s="5" t="s">
        <v>18</v>
      </c>
      <c r="B95" s="5" t="s">
        <v>264</v>
      </c>
      <c r="C95" s="6" t="s">
        <v>384</v>
      </c>
      <c r="D95" s="6"/>
      <c r="E95" s="6"/>
      <c r="F95" s="6" t="s">
        <v>222</v>
      </c>
      <c r="G95" s="5" t="s">
        <v>63</v>
      </c>
      <c r="H95" s="5">
        <v>1</v>
      </c>
      <c r="I95" s="5">
        <f t="shared" si="6"/>
        <v>1</v>
      </c>
      <c r="J95" s="5">
        <f t="shared" si="4"/>
        <v>1</v>
      </c>
      <c r="K95" s="5"/>
      <c r="L95" s="5"/>
      <c r="M95" s="5"/>
      <c r="N95" s="7"/>
      <c r="O95" s="5" t="s">
        <v>22</v>
      </c>
      <c r="P95" s="5"/>
      <c r="Q95" s="5"/>
      <c r="R95" s="5" t="s">
        <v>22</v>
      </c>
      <c r="S95" s="5"/>
      <c r="T95" s="5"/>
    </row>
    <row r="96" spans="1:20" ht="18.75" customHeight="1" x14ac:dyDescent="0.4">
      <c r="A96" s="5" t="s">
        <v>18</v>
      </c>
      <c r="B96" s="5" t="s">
        <v>264</v>
      </c>
      <c r="C96" s="6" t="s">
        <v>215</v>
      </c>
      <c r="D96" s="6"/>
      <c r="E96" s="6"/>
      <c r="F96" s="6" t="s">
        <v>223</v>
      </c>
      <c r="G96" s="5" t="s">
        <v>21</v>
      </c>
      <c r="H96" s="5">
        <v>1</v>
      </c>
      <c r="I96" s="5">
        <f t="shared" si="6"/>
        <v>1</v>
      </c>
      <c r="J96" s="5">
        <f t="shared" si="4"/>
        <v>1</v>
      </c>
      <c r="K96" s="5"/>
      <c r="L96" s="5"/>
      <c r="M96" s="5"/>
      <c r="N96" s="7"/>
      <c r="O96" s="5" t="s">
        <v>22</v>
      </c>
      <c r="P96" s="5" t="s">
        <v>27</v>
      </c>
      <c r="Q96" s="5" t="s">
        <v>27</v>
      </c>
      <c r="R96" s="5" t="s">
        <v>22</v>
      </c>
      <c r="S96" s="5" t="s">
        <v>27</v>
      </c>
      <c r="T96" s="5" t="s">
        <v>27</v>
      </c>
    </row>
    <row r="97" spans="1:20" ht="18.75" customHeight="1" x14ac:dyDescent="0.4">
      <c r="A97" s="5" t="s">
        <v>18</v>
      </c>
      <c r="B97" s="5" t="s">
        <v>264</v>
      </c>
      <c r="C97" s="6" t="s">
        <v>224</v>
      </c>
      <c r="D97" s="6"/>
      <c r="E97" s="6"/>
      <c r="F97" s="6" t="s">
        <v>225</v>
      </c>
      <c r="G97" s="5" t="s">
        <v>63</v>
      </c>
      <c r="H97" s="5">
        <v>1</v>
      </c>
      <c r="I97" s="5">
        <f t="shared" si="6"/>
        <v>1</v>
      </c>
      <c r="J97" s="5">
        <f t="shared" si="4"/>
        <v>1</v>
      </c>
      <c r="K97" s="5"/>
      <c r="L97" s="5"/>
      <c r="M97" s="5"/>
      <c r="N97" s="7"/>
      <c r="O97" s="5" t="s">
        <v>22</v>
      </c>
      <c r="P97" s="5" t="s">
        <v>27</v>
      </c>
      <c r="Q97" s="5" t="s">
        <v>27</v>
      </c>
      <c r="R97" s="5" t="s">
        <v>22</v>
      </c>
      <c r="S97" s="5" t="s">
        <v>27</v>
      </c>
      <c r="T97" s="5" t="s">
        <v>27</v>
      </c>
    </row>
    <row r="98" spans="1:20" ht="18.75" customHeight="1" x14ac:dyDescent="0.4">
      <c r="A98" s="5" t="s">
        <v>18</v>
      </c>
      <c r="B98" s="5" t="s">
        <v>388</v>
      </c>
      <c r="C98" s="6" t="s">
        <v>385</v>
      </c>
      <c r="D98" s="6"/>
      <c r="E98" s="6"/>
      <c r="F98" s="6" t="s">
        <v>386</v>
      </c>
      <c r="G98" s="5" t="s">
        <v>63</v>
      </c>
      <c r="H98" s="5">
        <v>3</v>
      </c>
      <c r="I98" s="5">
        <f t="shared" si="6"/>
        <v>1</v>
      </c>
      <c r="J98" s="5">
        <f t="shared" ref="J98" si="7">H98*I98</f>
        <v>3</v>
      </c>
      <c r="K98" s="5"/>
      <c r="L98" s="5"/>
      <c r="M98" s="5"/>
      <c r="N98" s="7"/>
      <c r="O98" s="5" t="s">
        <v>22</v>
      </c>
      <c r="P98" s="5" t="s">
        <v>27</v>
      </c>
      <c r="Q98" s="5" t="s">
        <v>27</v>
      </c>
      <c r="R98" s="5" t="s">
        <v>22</v>
      </c>
      <c r="S98" s="5" t="s">
        <v>27</v>
      </c>
      <c r="T98" s="5" t="s">
        <v>27</v>
      </c>
    </row>
    <row r="99" spans="1:20" ht="18.75" customHeight="1" x14ac:dyDescent="0.4">
      <c r="A99" s="5" t="s">
        <v>18</v>
      </c>
      <c r="B99" s="5" t="s">
        <v>266</v>
      </c>
      <c r="C99" s="6" t="s">
        <v>234</v>
      </c>
      <c r="D99" s="6"/>
      <c r="E99" s="6"/>
      <c r="F99" s="6" t="s">
        <v>235</v>
      </c>
      <c r="G99" s="5" t="s">
        <v>63</v>
      </c>
      <c r="H99" s="5">
        <v>1</v>
      </c>
      <c r="I99" s="5">
        <f t="shared" si="6"/>
        <v>6</v>
      </c>
      <c r="J99" s="5">
        <f t="shared" si="4"/>
        <v>6</v>
      </c>
      <c r="K99" s="5"/>
      <c r="L99" s="5"/>
      <c r="M99" s="5"/>
      <c r="N99" s="7"/>
      <c r="O99" s="5" t="s">
        <v>22</v>
      </c>
      <c r="P99" s="5"/>
      <c r="Q99" s="5"/>
      <c r="R99" s="5" t="s">
        <v>22</v>
      </c>
      <c r="S99" s="5"/>
      <c r="T99" s="5"/>
    </row>
    <row r="100" spans="1:20" ht="18.75" customHeight="1" x14ac:dyDescent="0.4">
      <c r="A100" s="5" t="s">
        <v>18</v>
      </c>
      <c r="B100" s="5" t="s">
        <v>266</v>
      </c>
      <c r="C100" s="6" t="s">
        <v>236</v>
      </c>
      <c r="D100" s="6"/>
      <c r="E100" s="6"/>
      <c r="F100" s="6" t="s">
        <v>237</v>
      </c>
      <c r="G100" s="5" t="s">
        <v>63</v>
      </c>
      <c r="H100" s="5">
        <v>1</v>
      </c>
      <c r="I100" s="5">
        <f t="shared" si="6"/>
        <v>6</v>
      </c>
      <c r="J100" s="5">
        <f t="shared" si="4"/>
        <v>6</v>
      </c>
      <c r="K100" s="5"/>
      <c r="L100" s="5"/>
      <c r="M100" s="5"/>
      <c r="N100" s="7"/>
      <c r="O100" s="5" t="s">
        <v>22</v>
      </c>
      <c r="P100" s="5"/>
      <c r="Q100" s="5"/>
      <c r="R100" s="5" t="s">
        <v>22</v>
      </c>
      <c r="S100" s="5"/>
      <c r="T100" s="5"/>
    </row>
    <row r="101" spans="1:20" ht="18.75" customHeight="1" x14ac:dyDescent="0.4">
      <c r="A101" s="5" t="s">
        <v>18</v>
      </c>
      <c r="B101" s="5" t="s">
        <v>266</v>
      </c>
      <c r="C101" s="6" t="s">
        <v>238</v>
      </c>
      <c r="D101" s="6"/>
      <c r="E101" s="6"/>
      <c r="F101" s="6" t="s">
        <v>239</v>
      </c>
      <c r="G101" s="5" t="s">
        <v>21</v>
      </c>
      <c r="H101" s="5">
        <v>1</v>
      </c>
      <c r="I101" s="5">
        <f t="shared" si="6"/>
        <v>6</v>
      </c>
      <c r="J101" s="5">
        <f t="shared" si="4"/>
        <v>6</v>
      </c>
      <c r="K101" s="5"/>
      <c r="L101" s="5"/>
      <c r="M101" s="5"/>
      <c r="N101" s="7"/>
      <c r="O101" s="5" t="s">
        <v>22</v>
      </c>
      <c r="P101" s="5"/>
      <c r="Q101" s="5"/>
      <c r="R101" s="5" t="s">
        <v>22</v>
      </c>
      <c r="S101" s="5"/>
      <c r="T101" s="5"/>
    </row>
    <row r="102" spans="1:20" ht="18.75" customHeight="1" x14ac:dyDescent="0.4">
      <c r="A102" s="5" t="s">
        <v>18</v>
      </c>
      <c r="B102" s="5" t="s">
        <v>266</v>
      </c>
      <c r="C102" s="6" t="s">
        <v>240</v>
      </c>
      <c r="D102" s="6"/>
      <c r="E102" s="6"/>
      <c r="F102" s="6" t="s">
        <v>265</v>
      </c>
      <c r="G102" s="5" t="s">
        <v>21</v>
      </c>
      <c r="H102" s="5">
        <v>1</v>
      </c>
      <c r="I102" s="5">
        <f t="shared" si="6"/>
        <v>6</v>
      </c>
      <c r="J102" s="5">
        <f t="shared" si="4"/>
        <v>6</v>
      </c>
      <c r="K102" s="5"/>
      <c r="L102" s="5"/>
      <c r="M102" s="5"/>
      <c r="N102" s="7"/>
      <c r="O102" s="5" t="s">
        <v>22</v>
      </c>
      <c r="P102" s="5"/>
      <c r="Q102" s="5"/>
      <c r="R102" s="5" t="s">
        <v>22</v>
      </c>
      <c r="S102" s="5"/>
      <c r="T102" s="5"/>
    </row>
    <row r="103" spans="1:20" ht="18.75" customHeight="1" x14ac:dyDescent="0.4">
      <c r="A103" s="5" t="s">
        <v>18</v>
      </c>
      <c r="B103" s="5" t="s">
        <v>207</v>
      </c>
      <c r="C103" s="6" t="s">
        <v>269</v>
      </c>
      <c r="D103" s="6"/>
      <c r="E103" s="6"/>
      <c r="F103" s="6" t="s">
        <v>270</v>
      </c>
      <c r="G103" s="5" t="s">
        <v>63</v>
      </c>
      <c r="H103" s="5">
        <v>1</v>
      </c>
      <c r="I103" s="5">
        <f t="shared" si="6"/>
        <v>2</v>
      </c>
      <c r="J103" s="5">
        <f t="shared" si="4"/>
        <v>2</v>
      </c>
      <c r="K103" s="5"/>
      <c r="L103" s="5"/>
      <c r="M103" s="5"/>
      <c r="N103" s="7"/>
      <c r="O103" s="5" t="s">
        <v>22</v>
      </c>
      <c r="P103" s="5" t="s">
        <v>27</v>
      </c>
      <c r="Q103" s="5" t="s">
        <v>27</v>
      </c>
      <c r="R103" s="5" t="s">
        <v>22</v>
      </c>
      <c r="S103" s="5" t="s">
        <v>27</v>
      </c>
      <c r="T103" s="5" t="s">
        <v>27</v>
      </c>
    </row>
    <row r="104" spans="1:20" ht="18.75" customHeight="1" x14ac:dyDescent="0.4">
      <c r="A104" s="5" t="s">
        <v>18</v>
      </c>
      <c r="B104" s="5" t="s">
        <v>207</v>
      </c>
      <c r="C104" s="6" t="s">
        <v>277</v>
      </c>
      <c r="D104" s="6"/>
      <c r="E104" s="6"/>
      <c r="F104" s="6" t="s">
        <v>278</v>
      </c>
      <c r="G104" s="5" t="s">
        <v>63</v>
      </c>
      <c r="H104" s="5">
        <v>1</v>
      </c>
      <c r="I104" s="5">
        <f t="shared" si="6"/>
        <v>2</v>
      </c>
      <c r="J104" s="5">
        <f t="shared" si="4"/>
        <v>2</v>
      </c>
      <c r="K104" s="5"/>
      <c r="L104" s="5"/>
      <c r="M104" s="5"/>
      <c r="N104" s="7"/>
      <c r="O104" s="5" t="s">
        <v>22</v>
      </c>
      <c r="P104" s="5" t="s">
        <v>27</v>
      </c>
      <c r="Q104" s="5" t="s">
        <v>27</v>
      </c>
      <c r="R104" s="5" t="s">
        <v>22</v>
      </c>
      <c r="S104" s="5" t="s">
        <v>27</v>
      </c>
      <c r="T104" s="5" t="s">
        <v>27</v>
      </c>
    </row>
    <row r="105" spans="1:20" ht="18.75" customHeight="1" x14ac:dyDescent="0.4">
      <c r="A105" s="5" t="s">
        <v>18</v>
      </c>
      <c r="B105" s="5" t="s">
        <v>207</v>
      </c>
      <c r="C105" s="6" t="s">
        <v>279</v>
      </c>
      <c r="D105" s="6"/>
      <c r="E105" s="6"/>
      <c r="F105" s="6" t="s">
        <v>280</v>
      </c>
      <c r="G105" s="5" t="s">
        <v>63</v>
      </c>
      <c r="H105" s="5">
        <v>1</v>
      </c>
      <c r="I105" s="5">
        <f t="shared" si="6"/>
        <v>2</v>
      </c>
      <c r="J105" s="5">
        <f t="shared" si="4"/>
        <v>2</v>
      </c>
      <c r="K105" s="5"/>
      <c r="L105" s="5"/>
      <c r="M105" s="5"/>
      <c r="N105" s="7"/>
      <c r="O105" s="5" t="s">
        <v>22</v>
      </c>
      <c r="P105" s="5" t="s">
        <v>27</v>
      </c>
      <c r="Q105" s="5" t="s">
        <v>27</v>
      </c>
      <c r="R105" s="5" t="s">
        <v>22</v>
      </c>
      <c r="S105" s="5" t="s">
        <v>27</v>
      </c>
      <c r="T105" s="5" t="s">
        <v>27</v>
      </c>
    </row>
    <row r="106" spans="1:20" ht="18.75" customHeight="1" x14ac:dyDescent="0.4">
      <c r="A106" s="5" t="s">
        <v>18</v>
      </c>
      <c r="B106" s="5" t="s">
        <v>287</v>
      </c>
      <c r="C106" s="6" t="s">
        <v>288</v>
      </c>
      <c r="D106" s="6"/>
      <c r="E106" s="6"/>
      <c r="F106" s="6" t="s">
        <v>289</v>
      </c>
      <c r="G106" s="5" t="s">
        <v>63</v>
      </c>
      <c r="H106" s="5">
        <v>1</v>
      </c>
      <c r="I106" s="5">
        <f t="shared" si="6"/>
        <v>1</v>
      </c>
      <c r="J106" s="5">
        <f t="shared" si="4"/>
        <v>1</v>
      </c>
      <c r="K106" s="5"/>
      <c r="L106" s="5"/>
      <c r="M106" s="5"/>
      <c r="N106" s="7"/>
      <c r="O106" s="5" t="s">
        <v>22</v>
      </c>
      <c r="P106" s="5" t="s">
        <v>27</v>
      </c>
      <c r="Q106" s="5" t="s">
        <v>27</v>
      </c>
      <c r="R106" s="5" t="s">
        <v>22</v>
      </c>
      <c r="S106" s="5" t="s">
        <v>27</v>
      </c>
      <c r="T106" s="8" t="s">
        <v>27</v>
      </c>
    </row>
    <row r="107" spans="1:20" ht="18.75" customHeight="1" x14ac:dyDescent="0.4">
      <c r="A107" s="5" t="s">
        <v>18</v>
      </c>
      <c r="B107" s="5" t="s">
        <v>286</v>
      </c>
      <c r="C107" s="6" t="s">
        <v>290</v>
      </c>
      <c r="D107" s="6"/>
      <c r="E107" s="6"/>
      <c r="F107" s="6" t="s">
        <v>291</v>
      </c>
      <c r="G107" s="5" t="s">
        <v>63</v>
      </c>
      <c r="H107" s="5">
        <v>1</v>
      </c>
      <c r="I107" s="5">
        <f t="shared" si="6"/>
        <v>1</v>
      </c>
      <c r="J107" s="5">
        <f t="shared" si="4"/>
        <v>1</v>
      </c>
      <c r="K107" s="5"/>
      <c r="L107" s="5"/>
      <c r="M107" s="5"/>
      <c r="N107" s="7"/>
      <c r="O107" s="5" t="s">
        <v>22</v>
      </c>
      <c r="P107" s="5" t="s">
        <v>27</v>
      </c>
      <c r="Q107" s="5" t="s">
        <v>27</v>
      </c>
      <c r="R107" s="5" t="s">
        <v>22</v>
      </c>
      <c r="S107" s="5" t="s">
        <v>27</v>
      </c>
      <c r="T107" s="8" t="s">
        <v>27</v>
      </c>
    </row>
    <row r="108" spans="1:20" ht="18.75" customHeight="1" x14ac:dyDescent="0.4">
      <c r="A108" s="5" t="s">
        <v>18</v>
      </c>
      <c r="B108" s="5" t="s">
        <v>292</v>
      </c>
      <c r="C108" s="6" t="s">
        <v>299</v>
      </c>
      <c r="D108" s="6"/>
      <c r="E108" s="6"/>
      <c r="F108" s="6" t="s">
        <v>300</v>
      </c>
      <c r="G108" s="5" t="s">
        <v>63</v>
      </c>
      <c r="H108" s="5">
        <v>1</v>
      </c>
      <c r="I108" s="5">
        <f t="shared" si="6"/>
        <v>1</v>
      </c>
      <c r="J108" s="5">
        <f t="shared" si="4"/>
        <v>1</v>
      </c>
      <c r="K108" s="5" t="s">
        <v>63</v>
      </c>
      <c r="L108" s="5"/>
      <c r="M108" s="5"/>
      <c r="N108" s="7"/>
      <c r="O108" s="5" t="s">
        <v>22</v>
      </c>
      <c r="P108" s="5"/>
      <c r="Q108" s="5"/>
      <c r="R108" s="5" t="s">
        <v>22</v>
      </c>
      <c r="S108" s="5"/>
      <c r="T108" s="5"/>
    </row>
    <row r="109" spans="1:20" ht="18.75" customHeight="1" x14ac:dyDescent="0.4">
      <c r="A109" s="5" t="s">
        <v>18</v>
      </c>
      <c r="B109" s="5" t="s">
        <v>292</v>
      </c>
      <c r="C109" s="6" t="s">
        <v>301</v>
      </c>
      <c r="D109" s="6"/>
      <c r="E109" s="6"/>
      <c r="F109" s="6" t="s">
        <v>302</v>
      </c>
      <c r="G109" s="5" t="s">
        <v>63</v>
      </c>
      <c r="H109" s="5">
        <v>1</v>
      </c>
      <c r="I109" s="5">
        <f t="shared" si="6"/>
        <v>1</v>
      </c>
      <c r="J109" s="5">
        <f t="shared" si="4"/>
        <v>1</v>
      </c>
      <c r="K109" s="5" t="s">
        <v>63</v>
      </c>
      <c r="L109" s="5"/>
      <c r="M109" s="5"/>
      <c r="N109" s="7"/>
      <c r="O109" s="5" t="s">
        <v>22</v>
      </c>
      <c r="P109" s="5"/>
      <c r="Q109" s="5"/>
      <c r="R109" s="5" t="s">
        <v>22</v>
      </c>
      <c r="S109" s="5"/>
      <c r="T109" s="5"/>
    </row>
    <row r="110" spans="1:20" ht="18.75" customHeight="1" x14ac:dyDescent="0.4">
      <c r="A110" s="5" t="s">
        <v>18</v>
      </c>
      <c r="B110" s="5" t="s">
        <v>292</v>
      </c>
      <c r="C110" s="6" t="s">
        <v>303</v>
      </c>
      <c r="D110" s="6"/>
      <c r="E110" s="6"/>
      <c r="F110" s="6" t="s">
        <v>304</v>
      </c>
      <c r="G110" s="5" t="s">
        <v>63</v>
      </c>
      <c r="H110" s="5">
        <v>1</v>
      </c>
      <c r="I110" s="5">
        <f t="shared" si="6"/>
        <v>1</v>
      </c>
      <c r="J110" s="5">
        <f t="shared" si="4"/>
        <v>1</v>
      </c>
      <c r="K110" s="5" t="s">
        <v>63</v>
      </c>
      <c r="L110" s="5"/>
      <c r="M110" s="5"/>
      <c r="N110" s="7"/>
      <c r="O110" s="5" t="s">
        <v>22</v>
      </c>
      <c r="P110" s="5"/>
      <c r="Q110" s="5"/>
      <c r="R110" s="5" t="s">
        <v>22</v>
      </c>
      <c r="S110" s="5"/>
      <c r="T110" s="5"/>
    </row>
    <row r="111" spans="1:20" ht="18.75" customHeight="1" x14ac:dyDescent="0.4">
      <c r="A111" s="5" t="s">
        <v>18</v>
      </c>
      <c r="B111" s="5" t="s">
        <v>292</v>
      </c>
      <c r="C111" s="6" t="s">
        <v>305</v>
      </c>
      <c r="D111" s="6"/>
      <c r="E111" s="6"/>
      <c r="F111" s="6" t="s">
        <v>306</v>
      </c>
      <c r="G111" s="5" t="s">
        <v>125</v>
      </c>
      <c r="H111" s="5">
        <v>1</v>
      </c>
      <c r="I111" s="5">
        <f t="shared" si="6"/>
        <v>1</v>
      </c>
      <c r="J111" s="5">
        <f t="shared" si="4"/>
        <v>1</v>
      </c>
      <c r="K111" s="5" t="s">
        <v>307</v>
      </c>
      <c r="L111" s="5"/>
      <c r="M111" s="5"/>
      <c r="N111" s="7"/>
      <c r="O111" s="5" t="s">
        <v>98</v>
      </c>
      <c r="P111" s="5" t="s">
        <v>308</v>
      </c>
      <c r="Q111" s="5"/>
      <c r="R111" s="5" t="s">
        <v>22</v>
      </c>
      <c r="S111" s="5"/>
      <c r="T111" s="5"/>
    </row>
    <row r="112" spans="1:20" ht="18.75" customHeight="1" x14ac:dyDescent="0.4">
      <c r="A112" s="5" t="s">
        <v>45</v>
      </c>
      <c r="B112" s="5" t="s">
        <v>31</v>
      </c>
      <c r="C112" s="6" t="str">
        <f>F112</f>
        <v>レシーバ v1</v>
      </c>
      <c r="D112" s="5"/>
      <c r="E112" s="5"/>
      <c r="F112" s="6" t="s">
        <v>46</v>
      </c>
      <c r="G112" s="5"/>
      <c r="H112" s="5">
        <v>1</v>
      </c>
      <c r="I112" s="5">
        <f t="shared" si="6"/>
        <v>1</v>
      </c>
      <c r="J112" s="5">
        <f t="shared" si="4"/>
        <v>1</v>
      </c>
      <c r="K112" s="5"/>
      <c r="L112" s="5"/>
      <c r="M112" s="5"/>
      <c r="N112" s="7"/>
      <c r="O112" s="5" t="s">
        <v>22</v>
      </c>
      <c r="P112" s="5" t="s">
        <v>27</v>
      </c>
      <c r="Q112" s="5" t="s">
        <v>27</v>
      </c>
      <c r="R112" s="5" t="s">
        <v>22</v>
      </c>
      <c r="S112" s="5" t="s">
        <v>27</v>
      </c>
      <c r="T112" s="5" t="s">
        <v>27</v>
      </c>
    </row>
    <row r="113" spans="1:20" ht="18.75" customHeight="1" x14ac:dyDescent="0.4">
      <c r="A113" s="3" t="s">
        <v>45</v>
      </c>
      <c r="B113" s="3" t="s">
        <v>41</v>
      </c>
      <c r="C113" s="6" t="str">
        <f t="shared" ref="C113:C176" si="8">F113</f>
        <v>右足駆動回路v2</v>
      </c>
      <c r="F113" s="1" t="s">
        <v>70</v>
      </c>
      <c r="G113" s="3"/>
      <c r="H113" s="3">
        <v>1</v>
      </c>
      <c r="I113" s="5">
        <f t="shared" si="6"/>
        <v>1</v>
      </c>
      <c r="J113" s="5">
        <f t="shared" si="4"/>
        <v>1</v>
      </c>
      <c r="K113" s="3"/>
      <c r="L113" s="3"/>
      <c r="M113" s="3"/>
      <c r="N113" s="3"/>
      <c r="O113" s="3" t="s">
        <v>22</v>
      </c>
      <c r="P113" s="3" t="s">
        <v>27</v>
      </c>
      <c r="Q113" s="3" t="s">
        <v>27</v>
      </c>
      <c r="R113" s="3" t="s">
        <v>22</v>
      </c>
      <c r="S113" s="3" t="s">
        <v>27</v>
      </c>
      <c r="T113" s="3" t="s">
        <v>27</v>
      </c>
    </row>
    <row r="114" spans="1:20" ht="18.75" customHeight="1" x14ac:dyDescent="0.4">
      <c r="A114" s="3" t="s">
        <v>45</v>
      </c>
      <c r="B114" s="3" t="s">
        <v>41</v>
      </c>
      <c r="C114" s="6" t="str">
        <f t="shared" si="8"/>
        <v>左足駆動回路v2</v>
      </c>
      <c r="F114" s="1" t="s">
        <v>71</v>
      </c>
      <c r="G114" s="3"/>
      <c r="H114" s="3">
        <v>1</v>
      </c>
      <c r="I114" s="5">
        <f t="shared" si="6"/>
        <v>1</v>
      </c>
      <c r="J114" s="5">
        <f t="shared" si="4"/>
        <v>1</v>
      </c>
      <c r="K114" s="3"/>
      <c r="L114" s="3"/>
      <c r="M114" s="3"/>
      <c r="N114" s="3"/>
      <c r="O114" s="3" t="s">
        <v>22</v>
      </c>
      <c r="P114" s="3" t="s">
        <v>27</v>
      </c>
      <c r="Q114" s="3" t="s">
        <v>27</v>
      </c>
      <c r="R114" s="3" t="s">
        <v>22</v>
      </c>
      <c r="S114" s="3" t="s">
        <v>27</v>
      </c>
      <c r="T114" s="3" t="s">
        <v>27</v>
      </c>
    </row>
    <row r="115" spans="1:20" ht="18.75" customHeight="1" x14ac:dyDescent="0.4">
      <c r="A115" s="3" t="s">
        <v>45</v>
      </c>
      <c r="B115" s="3" t="s">
        <v>41</v>
      </c>
      <c r="C115" s="6" t="str">
        <f t="shared" si="8"/>
        <v>電子回路ユニット</v>
      </c>
      <c r="F115" s="1" t="s">
        <v>72</v>
      </c>
      <c r="G115" s="3"/>
      <c r="H115" s="3">
        <v>1</v>
      </c>
      <c r="I115" s="5">
        <f t="shared" si="6"/>
        <v>1</v>
      </c>
      <c r="J115" s="5">
        <f t="shared" si="4"/>
        <v>1</v>
      </c>
      <c r="K115" s="3" t="s">
        <v>34</v>
      </c>
      <c r="L115" s="3"/>
      <c r="M115" s="3"/>
      <c r="N115" s="3"/>
      <c r="O115" s="3" t="s">
        <v>22</v>
      </c>
      <c r="P115" s="3"/>
      <c r="Q115" s="3"/>
      <c r="R115" s="3" t="s">
        <v>22</v>
      </c>
      <c r="S115" s="3"/>
      <c r="T115" s="3"/>
    </row>
    <row r="116" spans="1:20" ht="18.75" customHeight="1" x14ac:dyDescent="0.4">
      <c r="A116" s="5" t="s">
        <v>45</v>
      </c>
      <c r="B116" s="5" t="s">
        <v>287</v>
      </c>
      <c r="C116" s="6" t="str">
        <f t="shared" si="8"/>
        <v>腕駆動回路v2</v>
      </c>
      <c r="D116" s="6"/>
      <c r="E116" s="6"/>
      <c r="F116" s="6" t="s">
        <v>294</v>
      </c>
      <c r="G116" s="5" t="s">
        <v>295</v>
      </c>
      <c r="H116" s="5">
        <v>1</v>
      </c>
      <c r="I116" s="5">
        <f t="shared" si="6"/>
        <v>1</v>
      </c>
      <c r="J116" s="5">
        <f t="shared" si="4"/>
        <v>1</v>
      </c>
      <c r="K116" s="5"/>
      <c r="L116" s="5"/>
      <c r="M116" s="5"/>
      <c r="N116" s="7"/>
      <c r="O116" s="5" t="s">
        <v>22</v>
      </c>
      <c r="P116" s="5" t="s">
        <v>27</v>
      </c>
      <c r="Q116" s="5" t="s">
        <v>27</v>
      </c>
      <c r="R116" s="5" t="s">
        <v>22</v>
      </c>
      <c r="S116" s="5" t="s">
        <v>27</v>
      </c>
      <c r="T116" s="8" t="s">
        <v>27</v>
      </c>
    </row>
    <row r="117" spans="1:20" ht="18.75" customHeight="1" x14ac:dyDescent="0.4">
      <c r="A117" s="5" t="s">
        <v>47</v>
      </c>
      <c r="B117" s="5" t="s">
        <v>31</v>
      </c>
      <c r="C117" s="6" t="str">
        <f t="shared" si="8"/>
        <v>F3-2100</v>
      </c>
      <c r="D117" s="5" t="s">
        <v>48</v>
      </c>
      <c r="E117" s="5" t="s">
        <v>48</v>
      </c>
      <c r="F117" s="6" t="s">
        <v>49</v>
      </c>
      <c r="G117" s="5"/>
      <c r="H117" s="5">
        <v>2</v>
      </c>
      <c r="I117" s="5">
        <f t="shared" si="6"/>
        <v>1</v>
      </c>
      <c r="J117" s="5">
        <f t="shared" si="4"/>
        <v>2</v>
      </c>
      <c r="K117" s="5"/>
      <c r="L117" s="5" t="s">
        <v>50</v>
      </c>
      <c r="M117" s="5"/>
      <c r="N117" s="7"/>
      <c r="O117" s="5" t="s">
        <v>22</v>
      </c>
      <c r="P117" s="5"/>
      <c r="Q117" s="5"/>
      <c r="R117" s="5" t="s">
        <v>22</v>
      </c>
      <c r="S117" s="5"/>
      <c r="T117" s="5"/>
    </row>
    <row r="118" spans="1:20" ht="18.75" customHeight="1" x14ac:dyDescent="0.4">
      <c r="A118" s="5" t="s">
        <v>47</v>
      </c>
      <c r="B118" s="5" t="s">
        <v>31</v>
      </c>
      <c r="C118" s="6" t="str">
        <f t="shared" si="8"/>
        <v>MBIS2-3-2</v>
      </c>
      <c r="D118" s="5"/>
      <c r="E118" s="5" t="s">
        <v>51</v>
      </c>
      <c r="F118" s="6" t="s">
        <v>52</v>
      </c>
      <c r="G118" s="5" t="s">
        <v>53</v>
      </c>
      <c r="H118" s="5">
        <v>2</v>
      </c>
      <c r="I118" s="5">
        <f t="shared" si="6"/>
        <v>1</v>
      </c>
      <c r="J118" s="5">
        <f t="shared" si="4"/>
        <v>2</v>
      </c>
      <c r="K118" s="5"/>
      <c r="L118" s="5" t="s">
        <v>54</v>
      </c>
      <c r="M118" s="5" t="s">
        <v>55</v>
      </c>
      <c r="N118" s="7">
        <v>64</v>
      </c>
      <c r="O118" s="5" t="s">
        <v>22</v>
      </c>
      <c r="P118" s="5"/>
      <c r="Q118" s="5"/>
      <c r="R118" s="5" t="s">
        <v>22</v>
      </c>
      <c r="S118" s="5"/>
      <c r="T118" s="5"/>
    </row>
    <row r="119" spans="1:20" ht="18.75" customHeight="1" x14ac:dyDescent="0.4">
      <c r="A119" s="5" t="s">
        <v>47</v>
      </c>
      <c r="B119" s="5" t="s">
        <v>31</v>
      </c>
      <c r="C119" s="6" t="str">
        <f t="shared" si="8"/>
        <v>CBSTBR2-5</v>
      </c>
      <c r="D119" s="5"/>
      <c r="E119" s="5" t="s">
        <v>51</v>
      </c>
      <c r="F119" s="6" t="s">
        <v>56</v>
      </c>
      <c r="G119" s="5" t="s">
        <v>57</v>
      </c>
      <c r="H119" s="5">
        <v>2</v>
      </c>
      <c r="I119" s="5">
        <f t="shared" si="6"/>
        <v>1</v>
      </c>
      <c r="J119" s="5">
        <f t="shared" si="4"/>
        <v>2</v>
      </c>
      <c r="K119" s="5"/>
      <c r="L119" s="5" t="s">
        <v>58</v>
      </c>
      <c r="M119" s="5" t="s">
        <v>55</v>
      </c>
      <c r="N119" s="7">
        <v>260</v>
      </c>
      <c r="O119" s="5" t="s">
        <v>22</v>
      </c>
      <c r="P119" s="5"/>
      <c r="Q119" s="5"/>
      <c r="R119" s="5" t="s">
        <v>22</v>
      </c>
      <c r="S119" s="5"/>
      <c r="T119" s="5"/>
    </row>
    <row r="120" spans="1:20" ht="18.75" customHeight="1" x14ac:dyDescent="0.4">
      <c r="A120" s="5" t="s">
        <v>47</v>
      </c>
      <c r="B120" s="5" t="s">
        <v>31</v>
      </c>
      <c r="C120" s="6" t="str">
        <f t="shared" si="8"/>
        <v>CBSTBR3-10</v>
      </c>
      <c r="D120" s="5"/>
      <c r="E120" s="5" t="s">
        <v>51</v>
      </c>
      <c r="F120" s="6" t="s">
        <v>59</v>
      </c>
      <c r="G120" s="5" t="s">
        <v>57</v>
      </c>
      <c r="H120" s="5">
        <v>5</v>
      </c>
      <c r="I120" s="5">
        <f t="shared" si="6"/>
        <v>1</v>
      </c>
      <c r="J120" s="5">
        <f t="shared" si="4"/>
        <v>5</v>
      </c>
      <c r="K120" s="5"/>
      <c r="L120" s="5" t="s">
        <v>58</v>
      </c>
      <c r="M120" s="5" t="s">
        <v>55</v>
      </c>
      <c r="N120" s="7">
        <v>280</v>
      </c>
      <c r="O120" s="5" t="s">
        <v>22</v>
      </c>
      <c r="P120" s="5"/>
      <c r="Q120" s="5"/>
      <c r="R120" s="5" t="s">
        <v>22</v>
      </c>
      <c r="S120" s="5"/>
      <c r="T120" s="5"/>
    </row>
    <row r="121" spans="1:20" ht="18.75" customHeight="1" x14ac:dyDescent="0.4">
      <c r="A121" s="3" t="s">
        <v>47</v>
      </c>
      <c r="B121" s="3" t="s">
        <v>41</v>
      </c>
      <c r="C121" s="6" t="str">
        <f t="shared" si="8"/>
        <v>BRL-2011SBE</v>
      </c>
      <c r="D121" s="3" t="s">
        <v>73</v>
      </c>
      <c r="E121" s="3" t="s">
        <v>73</v>
      </c>
      <c r="F121" s="1" t="s">
        <v>74</v>
      </c>
      <c r="G121" s="3" t="s">
        <v>63</v>
      </c>
      <c r="H121" s="3">
        <v>4</v>
      </c>
      <c r="I121" s="5">
        <f t="shared" si="6"/>
        <v>1</v>
      </c>
      <c r="J121" s="5">
        <f t="shared" si="4"/>
        <v>4</v>
      </c>
      <c r="K121" s="3"/>
      <c r="L121" s="3" t="s">
        <v>75</v>
      </c>
      <c r="M121" s="3"/>
      <c r="N121" s="3"/>
      <c r="O121" s="3" t="s">
        <v>22</v>
      </c>
      <c r="P121" s="3" t="s">
        <v>27</v>
      </c>
      <c r="Q121" s="3" t="s">
        <v>27</v>
      </c>
      <c r="R121" s="3" t="s">
        <v>22</v>
      </c>
      <c r="S121" s="3" t="s">
        <v>27</v>
      </c>
      <c r="T121" s="3" t="s">
        <v>27</v>
      </c>
    </row>
    <row r="122" spans="1:20" ht="18.75" customHeight="1" x14ac:dyDescent="0.4">
      <c r="A122" s="3" t="s">
        <v>47</v>
      </c>
      <c r="B122" s="3" t="s">
        <v>41</v>
      </c>
      <c r="C122" s="6" t="str">
        <f t="shared" si="8"/>
        <v>BRL-311SBE</v>
      </c>
      <c r="D122" s="3" t="s">
        <v>73</v>
      </c>
      <c r="E122" s="3" t="s">
        <v>73</v>
      </c>
      <c r="F122" s="1" t="s">
        <v>76</v>
      </c>
      <c r="G122" s="3" t="s">
        <v>63</v>
      </c>
      <c r="H122" s="3">
        <v>1</v>
      </c>
      <c r="I122" s="5">
        <f t="shared" si="6"/>
        <v>1</v>
      </c>
      <c r="J122" s="5">
        <f t="shared" si="4"/>
        <v>1</v>
      </c>
      <c r="K122" s="3"/>
      <c r="L122" s="3" t="s">
        <v>75</v>
      </c>
      <c r="M122" s="3"/>
      <c r="N122" s="3"/>
      <c r="O122" s="3" t="s">
        <v>22</v>
      </c>
      <c r="P122" s="3" t="s">
        <v>27</v>
      </c>
      <c r="Q122" s="3" t="s">
        <v>27</v>
      </c>
      <c r="R122" s="3" t="s">
        <v>22</v>
      </c>
      <c r="S122" s="3" t="s">
        <v>27</v>
      </c>
      <c r="T122" s="3" t="s">
        <v>27</v>
      </c>
    </row>
    <row r="123" spans="1:20" ht="18.75" customHeight="1" x14ac:dyDescent="0.4">
      <c r="A123" s="3" t="s">
        <v>47</v>
      </c>
      <c r="B123" s="3" t="s">
        <v>41</v>
      </c>
      <c r="C123" s="6" t="str">
        <f t="shared" si="8"/>
        <v>VUY10-55</v>
      </c>
      <c r="E123" s="3" t="s">
        <v>51</v>
      </c>
      <c r="F123" s="1" t="s">
        <v>77</v>
      </c>
      <c r="G123" s="3" t="s">
        <v>78</v>
      </c>
      <c r="H123" s="3">
        <v>2</v>
      </c>
      <c r="I123" s="5">
        <f t="shared" si="6"/>
        <v>1</v>
      </c>
      <c r="J123" s="5">
        <f t="shared" si="4"/>
        <v>2</v>
      </c>
      <c r="K123" s="3"/>
      <c r="L123" s="3" t="s">
        <v>79</v>
      </c>
      <c r="M123" s="3" t="s">
        <v>55</v>
      </c>
      <c r="N123" s="3">
        <v>899</v>
      </c>
      <c r="O123" s="3" t="s">
        <v>22</v>
      </c>
      <c r="P123" s="3"/>
      <c r="Q123" s="3"/>
      <c r="R123" s="3" t="s">
        <v>22</v>
      </c>
      <c r="S123" s="3"/>
      <c r="T123" s="3"/>
    </row>
    <row r="124" spans="1:20" ht="18.75" customHeight="1" x14ac:dyDescent="0.4">
      <c r="A124" s="3" t="s">
        <v>47</v>
      </c>
      <c r="B124" s="3" t="s">
        <v>41</v>
      </c>
      <c r="C124" s="6" t="str">
        <f t="shared" si="8"/>
        <v>VUR16-55</v>
      </c>
      <c r="E124" s="3" t="s">
        <v>51</v>
      </c>
      <c r="F124" s="1" t="s">
        <v>80</v>
      </c>
      <c r="G124" s="3" t="s">
        <v>78</v>
      </c>
      <c r="H124" s="3">
        <v>2</v>
      </c>
      <c r="I124" s="5">
        <f t="shared" si="6"/>
        <v>1</v>
      </c>
      <c r="J124" s="5">
        <f t="shared" si="4"/>
        <v>2</v>
      </c>
      <c r="K124" s="3"/>
      <c r="L124" s="3" t="s">
        <v>79</v>
      </c>
      <c r="M124" s="3" t="s">
        <v>55</v>
      </c>
      <c r="N124" s="3">
        <v>535</v>
      </c>
      <c r="O124" s="3" t="s">
        <v>22</v>
      </c>
      <c r="P124" s="3"/>
      <c r="Q124" s="3"/>
      <c r="R124" s="3" t="s">
        <v>22</v>
      </c>
      <c r="S124" s="3"/>
      <c r="T124" s="3"/>
    </row>
    <row r="125" spans="1:20" ht="18.75" customHeight="1" x14ac:dyDescent="0.4">
      <c r="A125" s="3" t="s">
        <v>47</v>
      </c>
      <c r="B125" s="3" t="s">
        <v>41</v>
      </c>
      <c r="C125" s="6" t="str">
        <f t="shared" si="8"/>
        <v>小型ファン</v>
      </c>
      <c r="D125" s="3" t="s">
        <v>81</v>
      </c>
      <c r="E125" s="3" t="s">
        <v>81</v>
      </c>
      <c r="F125" s="1" t="s">
        <v>82</v>
      </c>
      <c r="G125" s="3" t="s">
        <v>83</v>
      </c>
      <c r="H125" s="3">
        <v>1</v>
      </c>
      <c r="I125" s="5">
        <f t="shared" si="6"/>
        <v>1</v>
      </c>
      <c r="J125" s="5">
        <f t="shared" si="4"/>
        <v>1</v>
      </c>
      <c r="K125" s="3"/>
      <c r="L125" s="3" t="s">
        <v>82</v>
      </c>
      <c r="M125" s="3"/>
      <c r="N125" s="3"/>
      <c r="O125" s="3" t="s">
        <v>22</v>
      </c>
      <c r="P125" s="3" t="s">
        <v>27</v>
      </c>
      <c r="Q125" s="3" t="s">
        <v>27</v>
      </c>
      <c r="R125" s="3" t="s">
        <v>22</v>
      </c>
      <c r="S125" s="3" t="s">
        <v>27</v>
      </c>
      <c r="T125" s="3" t="s">
        <v>27</v>
      </c>
    </row>
    <row r="126" spans="1:20" ht="18.75" customHeight="1" x14ac:dyDescent="0.4">
      <c r="A126" s="3" t="s">
        <v>47</v>
      </c>
      <c r="B126" s="3" t="s">
        <v>41</v>
      </c>
      <c r="C126" s="6" t="str">
        <f t="shared" si="8"/>
        <v>CFS0.4</v>
      </c>
      <c r="E126" s="3" t="s">
        <v>51</v>
      </c>
      <c r="F126" s="1" t="s">
        <v>84</v>
      </c>
      <c r="G126" s="3"/>
      <c r="H126" s="3">
        <v>1</v>
      </c>
      <c r="I126" s="5">
        <f t="shared" si="6"/>
        <v>1</v>
      </c>
      <c r="J126" s="5">
        <f t="shared" si="4"/>
        <v>1</v>
      </c>
      <c r="K126" s="3"/>
      <c r="L126" s="3" t="s">
        <v>85</v>
      </c>
      <c r="M126" s="3" t="s">
        <v>55</v>
      </c>
      <c r="N126" s="3">
        <v>1880</v>
      </c>
      <c r="O126" s="3" t="s">
        <v>22</v>
      </c>
      <c r="P126" s="3"/>
      <c r="Q126" s="3"/>
      <c r="R126" s="3" t="s">
        <v>22</v>
      </c>
      <c r="S126" s="3"/>
      <c r="T126" s="3"/>
    </row>
    <row r="127" spans="1:20" ht="18.75" customHeight="1" x14ac:dyDescent="0.4">
      <c r="A127" s="3" t="s">
        <v>47</v>
      </c>
      <c r="B127" s="3" t="s">
        <v>41</v>
      </c>
      <c r="C127" s="6" t="str">
        <f t="shared" si="8"/>
        <v>CBSTBR3-6</v>
      </c>
      <c r="E127" s="3" t="s">
        <v>51</v>
      </c>
      <c r="F127" s="1" t="s">
        <v>86</v>
      </c>
      <c r="G127" s="3" t="s">
        <v>57</v>
      </c>
      <c r="H127" s="3">
        <v>6</v>
      </c>
      <c r="I127" s="5">
        <f t="shared" si="6"/>
        <v>1</v>
      </c>
      <c r="J127" s="5">
        <f t="shared" si="4"/>
        <v>6</v>
      </c>
      <c r="K127" s="3"/>
      <c r="L127" s="3" t="s">
        <v>58</v>
      </c>
      <c r="M127" s="3" t="s">
        <v>55</v>
      </c>
      <c r="N127" s="3">
        <v>280</v>
      </c>
      <c r="O127" s="3" t="s">
        <v>22</v>
      </c>
      <c r="P127" s="3"/>
      <c r="Q127" s="3"/>
      <c r="R127" s="3" t="s">
        <v>22</v>
      </c>
      <c r="S127" s="3"/>
      <c r="T127" s="3"/>
    </row>
    <row r="128" spans="1:20" ht="18.75" customHeight="1" x14ac:dyDescent="0.4">
      <c r="A128" s="3" t="s">
        <v>47</v>
      </c>
      <c r="B128" s="3" t="s">
        <v>41</v>
      </c>
      <c r="C128" s="6" t="str">
        <f t="shared" si="8"/>
        <v>CBSTBR2-5</v>
      </c>
      <c r="E128" s="3" t="s">
        <v>51</v>
      </c>
      <c r="F128" s="1" t="s">
        <v>56</v>
      </c>
      <c r="G128" s="3" t="s">
        <v>57</v>
      </c>
      <c r="H128" s="3">
        <v>8</v>
      </c>
      <c r="I128" s="5">
        <f t="shared" si="6"/>
        <v>1</v>
      </c>
      <c r="J128" s="5">
        <f t="shared" si="4"/>
        <v>8</v>
      </c>
      <c r="K128" s="3"/>
      <c r="L128" s="3" t="s">
        <v>58</v>
      </c>
      <c r="M128" s="3" t="s">
        <v>55</v>
      </c>
      <c r="N128" s="3">
        <v>260</v>
      </c>
      <c r="O128" s="3" t="s">
        <v>22</v>
      </c>
      <c r="P128" s="3"/>
      <c r="Q128" s="3"/>
      <c r="R128" s="3" t="s">
        <v>22</v>
      </c>
      <c r="S128" s="3"/>
      <c r="T128" s="3"/>
    </row>
    <row r="129" spans="1:20" ht="18.75" customHeight="1" x14ac:dyDescent="0.4">
      <c r="A129" s="3" t="s">
        <v>47</v>
      </c>
      <c r="B129" s="3" t="s">
        <v>41</v>
      </c>
      <c r="C129" s="6" t="str">
        <f t="shared" si="8"/>
        <v>CBSTBR3-10</v>
      </c>
      <c r="E129" s="3" t="s">
        <v>51</v>
      </c>
      <c r="F129" s="1" t="s">
        <v>59</v>
      </c>
      <c r="G129" s="3" t="s">
        <v>57</v>
      </c>
      <c r="H129" s="3">
        <v>2</v>
      </c>
      <c r="I129" s="5">
        <f t="shared" si="6"/>
        <v>1</v>
      </c>
      <c r="J129" s="5">
        <f t="shared" si="4"/>
        <v>2</v>
      </c>
      <c r="K129" s="3"/>
      <c r="L129" s="3" t="s">
        <v>58</v>
      </c>
      <c r="M129" s="3" t="s">
        <v>55</v>
      </c>
      <c r="N129" s="3">
        <v>280</v>
      </c>
      <c r="O129" s="3" t="s">
        <v>22</v>
      </c>
      <c r="P129" s="3"/>
      <c r="Q129" s="3"/>
      <c r="R129" s="3" t="s">
        <v>22</v>
      </c>
      <c r="S129" s="3"/>
      <c r="T129" s="3"/>
    </row>
    <row r="130" spans="1:20" ht="18.75" customHeight="1" x14ac:dyDescent="0.4">
      <c r="A130" s="3" t="s">
        <v>47</v>
      </c>
      <c r="B130" s="3" t="s">
        <v>41</v>
      </c>
      <c r="C130" s="6" t="str">
        <f t="shared" si="8"/>
        <v>CBSTSR4-8</v>
      </c>
      <c r="E130" s="3" t="s">
        <v>51</v>
      </c>
      <c r="F130" s="1" t="s">
        <v>87</v>
      </c>
      <c r="G130" s="3" t="s">
        <v>88</v>
      </c>
      <c r="H130" s="3">
        <v>2</v>
      </c>
      <c r="I130" s="5">
        <f t="shared" si="6"/>
        <v>1</v>
      </c>
      <c r="J130" s="5">
        <f t="shared" si="4"/>
        <v>2</v>
      </c>
      <c r="K130" s="3"/>
      <c r="L130" s="3" t="s">
        <v>58</v>
      </c>
      <c r="M130" s="3" t="s">
        <v>55</v>
      </c>
      <c r="N130" s="3">
        <v>280</v>
      </c>
      <c r="O130" s="3" t="s">
        <v>22</v>
      </c>
      <c r="P130" s="3"/>
      <c r="Q130" s="3"/>
      <c r="R130" s="3" t="s">
        <v>22</v>
      </c>
      <c r="S130" s="3"/>
      <c r="T130" s="3"/>
    </row>
    <row r="131" spans="1:20" ht="18.75" customHeight="1" x14ac:dyDescent="0.4">
      <c r="A131" s="5" t="s">
        <v>47</v>
      </c>
      <c r="B131" s="5" t="s">
        <v>43</v>
      </c>
      <c r="C131" s="6" t="str">
        <f t="shared" si="8"/>
        <v>DP-C3X20</v>
      </c>
      <c r="D131" s="6" t="s">
        <v>51</v>
      </c>
      <c r="E131" s="6" t="s">
        <v>119</v>
      </c>
      <c r="F131" s="6" t="s">
        <v>326</v>
      </c>
      <c r="G131" s="5" t="s">
        <v>327</v>
      </c>
      <c r="H131" s="5">
        <v>6</v>
      </c>
      <c r="I131" s="5">
        <f t="shared" si="6"/>
        <v>1</v>
      </c>
      <c r="J131" s="5">
        <f t="shared" si="4"/>
        <v>6</v>
      </c>
      <c r="K131" s="5" t="s">
        <v>120</v>
      </c>
      <c r="L131" s="5" t="s">
        <v>163</v>
      </c>
      <c r="M131" s="5"/>
      <c r="N131" s="7"/>
      <c r="O131" s="5"/>
      <c r="P131" s="5"/>
      <c r="Q131" s="5"/>
      <c r="R131" s="5"/>
    </row>
    <row r="132" spans="1:20" ht="18.75" customHeight="1" x14ac:dyDescent="0.4">
      <c r="A132" s="5" t="s">
        <v>47</v>
      </c>
      <c r="B132" s="5" t="s">
        <v>43</v>
      </c>
      <c r="C132" s="6" t="str">
        <f t="shared" si="8"/>
        <v>SS_10GL13</v>
      </c>
      <c r="D132" s="6" t="s">
        <v>121</v>
      </c>
      <c r="E132" s="6" t="s">
        <v>121</v>
      </c>
      <c r="F132" s="6" t="s">
        <v>122</v>
      </c>
      <c r="G132" s="5" t="s">
        <v>328</v>
      </c>
      <c r="H132" s="5">
        <v>2</v>
      </c>
      <c r="I132" s="5">
        <f t="shared" si="6"/>
        <v>1</v>
      </c>
      <c r="J132" s="5">
        <f t="shared" si="4"/>
        <v>2</v>
      </c>
      <c r="K132" s="5"/>
      <c r="L132" s="5" t="s">
        <v>123</v>
      </c>
      <c r="M132" s="5"/>
      <c r="N132" s="7"/>
      <c r="O132" s="5" t="s">
        <v>22</v>
      </c>
      <c r="P132" s="5"/>
      <c r="Q132" s="5"/>
      <c r="R132" s="5" t="s">
        <v>22</v>
      </c>
    </row>
    <row r="133" spans="1:20" ht="18.75" customHeight="1" x14ac:dyDescent="0.4">
      <c r="A133" s="5" t="s">
        <v>47</v>
      </c>
      <c r="B133" s="5" t="s">
        <v>43</v>
      </c>
      <c r="C133" s="6" t="str">
        <f t="shared" si="8"/>
        <v>PJLS10-5</v>
      </c>
      <c r="D133" s="6" t="s">
        <v>51</v>
      </c>
      <c r="E133" s="6" t="s">
        <v>51</v>
      </c>
      <c r="F133" s="6" t="s">
        <v>124</v>
      </c>
      <c r="G133" s="5" t="s">
        <v>125</v>
      </c>
      <c r="H133" s="5">
        <v>2</v>
      </c>
      <c r="I133" s="5">
        <f t="shared" si="6"/>
        <v>1</v>
      </c>
      <c r="J133" s="5">
        <f t="shared" si="4"/>
        <v>2</v>
      </c>
      <c r="K133" s="5" t="s">
        <v>126</v>
      </c>
      <c r="L133" s="5" t="s">
        <v>127</v>
      </c>
      <c r="M133" s="5"/>
      <c r="N133" s="7"/>
      <c r="O133" s="5" t="s">
        <v>22</v>
      </c>
      <c r="P133" s="5" t="s">
        <v>27</v>
      </c>
      <c r="Q133" s="5" t="s">
        <v>27</v>
      </c>
      <c r="R133" s="5" t="s">
        <v>22</v>
      </c>
    </row>
    <row r="134" spans="1:20" ht="18.75" customHeight="1" x14ac:dyDescent="0.4">
      <c r="A134" s="5" t="s">
        <v>47</v>
      </c>
      <c r="B134" s="5" t="s">
        <v>43</v>
      </c>
      <c r="C134" s="6" t="str">
        <f t="shared" si="8"/>
        <v>CLJW6-8-12.0</v>
      </c>
      <c r="D134" s="6"/>
      <c r="E134" s="6" t="s">
        <v>51</v>
      </c>
      <c r="F134" s="6" t="s">
        <v>128</v>
      </c>
      <c r="G134" s="5" t="s">
        <v>129</v>
      </c>
      <c r="H134" s="5">
        <v>2</v>
      </c>
      <c r="I134" s="5">
        <f t="shared" si="6"/>
        <v>1</v>
      </c>
      <c r="J134" s="5">
        <f t="shared" ref="J134:J197" si="9">H134*I134</f>
        <v>2</v>
      </c>
      <c r="K134" s="5"/>
      <c r="L134" s="5" t="s">
        <v>130</v>
      </c>
      <c r="M134" s="5" t="s">
        <v>131</v>
      </c>
      <c r="N134" s="7">
        <v>260</v>
      </c>
      <c r="O134" s="5" t="s">
        <v>22</v>
      </c>
      <c r="P134" s="5"/>
      <c r="Q134" s="5"/>
      <c r="R134" s="5" t="s">
        <v>22</v>
      </c>
    </row>
    <row r="135" spans="1:20" ht="18.75" customHeight="1" x14ac:dyDescent="0.4">
      <c r="A135" s="5" t="s">
        <v>47</v>
      </c>
      <c r="B135" s="5" t="s">
        <v>43</v>
      </c>
      <c r="C135" s="6" t="str">
        <f t="shared" si="8"/>
        <v>YDH3007C05F</v>
      </c>
      <c r="D135" s="6" t="s">
        <v>121</v>
      </c>
      <c r="E135" s="6" t="s">
        <v>121</v>
      </c>
      <c r="F135" s="6" t="s">
        <v>132</v>
      </c>
      <c r="G135" s="5"/>
      <c r="H135" s="5">
        <v>1</v>
      </c>
      <c r="I135" s="5">
        <f t="shared" si="6"/>
        <v>1</v>
      </c>
      <c r="J135" s="5">
        <f t="shared" si="9"/>
        <v>1</v>
      </c>
      <c r="K135" s="5"/>
      <c r="L135" s="5" t="s">
        <v>82</v>
      </c>
      <c r="M135" s="5"/>
      <c r="N135" s="7"/>
      <c r="O135" s="5" t="s">
        <v>22</v>
      </c>
      <c r="P135" s="5" t="s">
        <v>27</v>
      </c>
      <c r="Q135" s="5" t="s">
        <v>27</v>
      </c>
      <c r="R135" s="5" t="s">
        <v>22</v>
      </c>
    </row>
    <row r="136" spans="1:20" ht="18.75" customHeight="1" x14ac:dyDescent="0.4">
      <c r="A136" s="5" t="s">
        <v>47</v>
      </c>
      <c r="B136" s="5" t="s">
        <v>43</v>
      </c>
      <c r="C136" s="6" t="str">
        <f t="shared" si="8"/>
        <v>FWSJW-D8-V6-T6.0</v>
      </c>
      <c r="D136" s="6"/>
      <c r="E136" s="6" t="s">
        <v>51</v>
      </c>
      <c r="F136" s="6" t="s">
        <v>133</v>
      </c>
      <c r="G136" s="5" t="s">
        <v>129</v>
      </c>
      <c r="H136" s="5">
        <v>2</v>
      </c>
      <c r="I136" s="5">
        <f t="shared" si="6"/>
        <v>1</v>
      </c>
      <c r="J136" s="5">
        <f t="shared" si="9"/>
        <v>2</v>
      </c>
      <c r="K136" s="5"/>
      <c r="L136" s="5" t="s">
        <v>103</v>
      </c>
      <c r="M136" s="5" t="s">
        <v>131</v>
      </c>
      <c r="N136" s="7">
        <v>330</v>
      </c>
      <c r="O136" s="5" t="s">
        <v>22</v>
      </c>
      <c r="P136" s="5"/>
      <c r="Q136" s="5"/>
      <c r="R136" s="5" t="s">
        <v>22</v>
      </c>
    </row>
    <row r="137" spans="1:20" ht="18.75" customHeight="1" x14ac:dyDescent="0.4">
      <c r="A137" s="5" t="s">
        <v>47</v>
      </c>
      <c r="B137" s="5" t="s">
        <v>43</v>
      </c>
      <c r="C137" s="6" t="str">
        <f t="shared" si="8"/>
        <v>B6805ZZ</v>
      </c>
      <c r="D137" s="6"/>
      <c r="E137" s="6" t="s">
        <v>51</v>
      </c>
      <c r="F137" s="6" t="s">
        <v>134</v>
      </c>
      <c r="G137" s="5" t="s">
        <v>135</v>
      </c>
      <c r="H137" s="5">
        <v>3</v>
      </c>
      <c r="I137" s="5">
        <f t="shared" si="6"/>
        <v>1</v>
      </c>
      <c r="J137" s="5">
        <f t="shared" si="9"/>
        <v>3</v>
      </c>
      <c r="K137" s="5"/>
      <c r="L137" s="5" t="s">
        <v>136</v>
      </c>
      <c r="M137" s="5" t="s">
        <v>55</v>
      </c>
      <c r="N137" s="7">
        <v>510</v>
      </c>
      <c r="O137" s="5" t="s">
        <v>22</v>
      </c>
      <c r="P137" s="5"/>
      <c r="Q137" s="5"/>
      <c r="R137" s="5" t="s">
        <v>22</v>
      </c>
    </row>
    <row r="138" spans="1:20" ht="18.75" customHeight="1" x14ac:dyDescent="0.4">
      <c r="A138" s="5" t="s">
        <v>47</v>
      </c>
      <c r="B138" s="5" t="s">
        <v>43</v>
      </c>
      <c r="C138" s="6" t="str">
        <f t="shared" si="8"/>
        <v>CBSTBR3-10</v>
      </c>
      <c r="D138" s="6"/>
      <c r="E138" s="6" t="s">
        <v>51</v>
      </c>
      <c r="F138" s="6" t="s">
        <v>59</v>
      </c>
      <c r="G138" s="5" t="s">
        <v>57</v>
      </c>
      <c r="H138" s="5">
        <v>4</v>
      </c>
      <c r="I138" s="5">
        <f t="shared" si="6"/>
        <v>1</v>
      </c>
      <c r="J138" s="5">
        <f t="shared" si="9"/>
        <v>4</v>
      </c>
      <c r="K138" s="5"/>
      <c r="L138" s="5" t="s">
        <v>58</v>
      </c>
      <c r="M138" s="5" t="s">
        <v>55</v>
      </c>
      <c r="N138" s="7">
        <v>280</v>
      </c>
      <c r="O138" s="5" t="s">
        <v>22</v>
      </c>
      <c r="P138" s="5"/>
      <c r="Q138" s="5"/>
      <c r="R138" s="5" t="s">
        <v>22</v>
      </c>
    </row>
    <row r="139" spans="1:20" ht="18.75" customHeight="1" x14ac:dyDescent="0.4">
      <c r="A139" s="5" t="s">
        <v>47</v>
      </c>
      <c r="B139" s="5" t="s">
        <v>43</v>
      </c>
      <c r="C139" s="6" t="str">
        <f t="shared" si="8"/>
        <v>CBSTBR3-6</v>
      </c>
      <c r="D139" s="6"/>
      <c r="E139" s="6" t="s">
        <v>51</v>
      </c>
      <c r="F139" s="6" t="s">
        <v>86</v>
      </c>
      <c r="G139" s="5" t="s">
        <v>57</v>
      </c>
      <c r="H139" s="5">
        <v>10</v>
      </c>
      <c r="I139" s="5">
        <f t="shared" si="6"/>
        <v>1</v>
      </c>
      <c r="J139" s="5">
        <f t="shared" si="9"/>
        <v>10</v>
      </c>
      <c r="K139" s="5"/>
      <c r="L139" s="5" t="s">
        <v>58</v>
      </c>
      <c r="M139" s="5" t="s">
        <v>55</v>
      </c>
      <c r="N139" s="7">
        <v>280</v>
      </c>
      <c r="O139" s="5" t="s">
        <v>22</v>
      </c>
      <c r="P139" s="5"/>
      <c r="Q139" s="5"/>
      <c r="R139" s="5" t="s">
        <v>22</v>
      </c>
    </row>
    <row r="140" spans="1:20" ht="18.75" customHeight="1" x14ac:dyDescent="0.4">
      <c r="A140" s="5" t="s">
        <v>47</v>
      </c>
      <c r="B140" s="5" t="s">
        <v>43</v>
      </c>
      <c r="C140" s="6" t="str">
        <f t="shared" si="8"/>
        <v>CBSTBR2-10</v>
      </c>
      <c r="D140" s="6"/>
      <c r="E140" s="6" t="s">
        <v>51</v>
      </c>
      <c r="F140" s="6" t="s">
        <v>137</v>
      </c>
      <c r="G140" s="5" t="s">
        <v>57</v>
      </c>
      <c r="H140" s="5">
        <v>4</v>
      </c>
      <c r="I140" s="5">
        <f t="shared" si="6"/>
        <v>1</v>
      </c>
      <c r="J140" s="5">
        <f t="shared" si="9"/>
        <v>4</v>
      </c>
      <c r="K140" s="5"/>
      <c r="L140" s="5" t="s">
        <v>58</v>
      </c>
      <c r="M140" s="5" t="s">
        <v>55</v>
      </c>
      <c r="N140" s="7">
        <v>260</v>
      </c>
      <c r="O140" s="5" t="s">
        <v>22</v>
      </c>
      <c r="P140" s="5"/>
      <c r="Q140" s="5"/>
      <c r="R140" s="5" t="s">
        <v>22</v>
      </c>
    </row>
    <row r="141" spans="1:20" ht="18.75" customHeight="1" x14ac:dyDescent="0.4">
      <c r="A141" s="5" t="s">
        <v>47</v>
      </c>
      <c r="B141" s="5" t="s">
        <v>43</v>
      </c>
      <c r="C141" s="6" t="str">
        <f t="shared" si="8"/>
        <v>SFHRW6-103.0-M3-N3</v>
      </c>
      <c r="D141" s="6"/>
      <c r="E141" s="6"/>
      <c r="F141" s="6" t="s">
        <v>138</v>
      </c>
      <c r="G141" s="5"/>
      <c r="H141" s="5">
        <v>2</v>
      </c>
      <c r="I141" s="5">
        <f t="shared" si="6"/>
        <v>1</v>
      </c>
      <c r="J141" s="5">
        <f t="shared" si="9"/>
        <v>2</v>
      </c>
      <c r="K141" s="5"/>
      <c r="L141" s="5" t="s">
        <v>141</v>
      </c>
      <c r="M141" s="5"/>
      <c r="N141" s="7"/>
      <c r="O141" s="5" t="s">
        <v>22</v>
      </c>
      <c r="P141" s="5"/>
      <c r="Q141" s="5"/>
      <c r="R141" s="5" t="s">
        <v>22</v>
      </c>
    </row>
    <row r="142" spans="1:20" ht="18.75" customHeight="1" x14ac:dyDescent="0.4">
      <c r="A142" s="5" t="s">
        <v>47</v>
      </c>
      <c r="B142" s="5" t="s">
        <v>43</v>
      </c>
      <c r="C142" s="6" t="str">
        <f t="shared" si="8"/>
        <v>SFRHH6-109.0-F2.5-P5-T2.5-M3</v>
      </c>
      <c r="D142" s="6"/>
      <c r="E142" s="6"/>
      <c r="F142" s="6" t="s">
        <v>139</v>
      </c>
      <c r="G142" s="5"/>
      <c r="H142" s="5">
        <v>2</v>
      </c>
      <c r="I142" s="5">
        <f t="shared" si="6"/>
        <v>1</v>
      </c>
      <c r="J142" s="5">
        <f t="shared" si="9"/>
        <v>2</v>
      </c>
      <c r="K142" s="5"/>
      <c r="L142" s="5" t="s">
        <v>141</v>
      </c>
      <c r="M142" s="5"/>
      <c r="N142" s="7"/>
      <c r="O142" s="5" t="s">
        <v>22</v>
      </c>
      <c r="P142" s="5"/>
      <c r="Q142" s="5"/>
      <c r="R142" s="5" t="s">
        <v>22</v>
      </c>
    </row>
    <row r="143" spans="1:20" ht="18.75" customHeight="1" x14ac:dyDescent="0.4">
      <c r="A143" s="5" t="s">
        <v>47</v>
      </c>
      <c r="B143" s="5" t="s">
        <v>43</v>
      </c>
      <c r="C143" s="6" t="str">
        <f t="shared" si="8"/>
        <v>SFRMGH8-15.0-F2.8-P6-T4.9-M3</v>
      </c>
      <c r="D143" s="6"/>
      <c r="E143" s="6" t="s">
        <v>51</v>
      </c>
      <c r="F143" s="6" t="s">
        <v>140</v>
      </c>
      <c r="G143" s="5"/>
      <c r="H143" s="5">
        <v>6</v>
      </c>
      <c r="I143" s="5">
        <f t="shared" si="6"/>
        <v>1</v>
      </c>
      <c r="J143" s="5">
        <f t="shared" si="9"/>
        <v>6</v>
      </c>
      <c r="K143" s="5"/>
      <c r="L143" s="5" t="s">
        <v>141</v>
      </c>
      <c r="M143" s="5" t="s">
        <v>131</v>
      </c>
      <c r="N143" s="7">
        <v>580</v>
      </c>
      <c r="O143" s="5" t="s">
        <v>22</v>
      </c>
      <c r="P143" s="5"/>
      <c r="Q143" s="5"/>
      <c r="R143" s="5" t="s">
        <v>22</v>
      </c>
    </row>
    <row r="144" spans="1:20" ht="18.75" customHeight="1" x14ac:dyDescent="0.4">
      <c r="A144" s="5" t="s">
        <v>47</v>
      </c>
      <c r="B144" s="5" t="s">
        <v>89</v>
      </c>
      <c r="C144" s="6" t="str">
        <f t="shared" si="8"/>
        <v>ARL-360BE</v>
      </c>
      <c r="D144" s="6" t="s">
        <v>73</v>
      </c>
      <c r="E144" s="6" t="s">
        <v>73</v>
      </c>
      <c r="F144" s="6" t="s">
        <v>96</v>
      </c>
      <c r="G144" s="5" t="s">
        <v>97</v>
      </c>
      <c r="H144" s="5">
        <v>2</v>
      </c>
      <c r="I144" s="5">
        <f t="shared" si="6"/>
        <v>1</v>
      </c>
      <c r="J144" s="5">
        <f t="shared" si="9"/>
        <v>2</v>
      </c>
      <c r="K144" s="5"/>
      <c r="L144" s="5" t="s">
        <v>75</v>
      </c>
      <c r="M144" s="5"/>
      <c r="N144" s="7"/>
      <c r="O144" s="5" t="s">
        <v>98</v>
      </c>
      <c r="P144" s="5" t="s">
        <v>99</v>
      </c>
      <c r="Q144" s="5" t="s">
        <v>100</v>
      </c>
      <c r="R144" s="5" t="s">
        <v>22</v>
      </c>
      <c r="S144" s="5" t="s">
        <v>27</v>
      </c>
      <c r="T144" s="5" t="s">
        <v>27</v>
      </c>
    </row>
    <row r="145" spans="1:20" ht="18.75" customHeight="1" x14ac:dyDescent="0.4">
      <c r="A145" s="5" t="s">
        <v>47</v>
      </c>
      <c r="B145" s="5" t="s">
        <v>89</v>
      </c>
      <c r="C145" s="6" t="str">
        <f t="shared" si="8"/>
        <v>WSJK8-3-2</v>
      </c>
      <c r="D145" s="6"/>
      <c r="E145" s="6" t="s">
        <v>51</v>
      </c>
      <c r="F145" s="6" t="s">
        <v>101</v>
      </c>
      <c r="G145" s="5" t="s">
        <v>102</v>
      </c>
      <c r="H145" s="5">
        <v>2</v>
      </c>
      <c r="I145" s="5">
        <f t="shared" si="6"/>
        <v>1</v>
      </c>
      <c r="J145" s="5">
        <f t="shared" si="9"/>
        <v>2</v>
      </c>
      <c r="K145" s="5"/>
      <c r="L145" s="5" t="s">
        <v>103</v>
      </c>
      <c r="M145" s="5" t="s">
        <v>55</v>
      </c>
      <c r="N145" s="7">
        <v>80</v>
      </c>
      <c r="O145" s="5" t="s">
        <v>22</v>
      </c>
      <c r="P145" s="5"/>
      <c r="Q145" s="5"/>
      <c r="R145" s="5" t="s">
        <v>22</v>
      </c>
      <c r="S145" s="5"/>
      <c r="T145" s="5"/>
    </row>
    <row r="146" spans="1:20" ht="18.75" customHeight="1" x14ac:dyDescent="0.4">
      <c r="A146" s="5" t="s">
        <v>47</v>
      </c>
      <c r="B146" s="5" t="s">
        <v>89</v>
      </c>
      <c r="C146" s="6" t="str">
        <f t="shared" si="8"/>
        <v>CBSTBR3-10</v>
      </c>
      <c r="D146" s="6"/>
      <c r="E146" s="6" t="s">
        <v>51</v>
      </c>
      <c r="F146" s="6" t="s">
        <v>59</v>
      </c>
      <c r="G146" s="5" t="s">
        <v>57</v>
      </c>
      <c r="H146" s="5">
        <v>2</v>
      </c>
      <c r="I146" s="5">
        <f t="shared" si="6"/>
        <v>1</v>
      </c>
      <c r="J146" s="5">
        <f t="shared" si="9"/>
        <v>2</v>
      </c>
      <c r="K146" s="5"/>
      <c r="L146" s="5" t="s">
        <v>58</v>
      </c>
      <c r="M146" s="5" t="s">
        <v>55</v>
      </c>
      <c r="N146" s="7">
        <v>280</v>
      </c>
      <c r="O146" s="5" t="s">
        <v>22</v>
      </c>
      <c r="P146" s="5"/>
      <c r="Q146" s="5"/>
      <c r="R146" s="5" t="s">
        <v>22</v>
      </c>
      <c r="S146" s="5"/>
      <c r="T146" s="5"/>
    </row>
    <row r="147" spans="1:20" ht="18.75" customHeight="1" x14ac:dyDescent="0.4">
      <c r="A147" s="5" t="s">
        <v>47</v>
      </c>
      <c r="B147" s="5" t="s">
        <v>89</v>
      </c>
      <c r="C147" s="6" t="str">
        <f t="shared" si="8"/>
        <v>CBSTBR3-6</v>
      </c>
      <c r="D147" s="6"/>
      <c r="E147" s="6" t="s">
        <v>51</v>
      </c>
      <c r="F147" s="6" t="s">
        <v>86</v>
      </c>
      <c r="G147" s="5" t="s">
        <v>57</v>
      </c>
      <c r="H147" s="5">
        <v>2</v>
      </c>
      <c r="I147" s="5">
        <f t="shared" si="6"/>
        <v>1</v>
      </c>
      <c r="J147" s="5">
        <f t="shared" si="9"/>
        <v>2</v>
      </c>
      <c r="K147" s="5"/>
      <c r="L147" s="5" t="s">
        <v>58</v>
      </c>
      <c r="M147" s="5" t="s">
        <v>55</v>
      </c>
      <c r="N147" s="7">
        <v>280</v>
      </c>
      <c r="O147" s="5" t="s">
        <v>22</v>
      </c>
      <c r="P147" s="5"/>
      <c r="Q147" s="5"/>
      <c r="R147" s="5" t="s">
        <v>22</v>
      </c>
      <c r="S147" s="5"/>
      <c r="T147" s="5"/>
    </row>
    <row r="148" spans="1:20" ht="18.75" customHeight="1" x14ac:dyDescent="0.4">
      <c r="A148" s="5" t="s">
        <v>47</v>
      </c>
      <c r="B148" s="5" t="s">
        <v>89</v>
      </c>
      <c r="C148" s="6" t="str">
        <f t="shared" si="8"/>
        <v>MPBZ6-15</v>
      </c>
      <c r="D148" s="6"/>
      <c r="E148" s="6" t="s">
        <v>51</v>
      </c>
      <c r="F148" s="6" t="s">
        <v>104</v>
      </c>
      <c r="G148" s="5" t="s">
        <v>53</v>
      </c>
      <c r="H148" s="5">
        <v>2</v>
      </c>
      <c r="I148" s="5">
        <f t="shared" si="6"/>
        <v>1</v>
      </c>
      <c r="J148" s="5">
        <f t="shared" si="9"/>
        <v>2</v>
      </c>
      <c r="K148" s="5"/>
      <c r="L148" s="5" t="s">
        <v>105</v>
      </c>
      <c r="M148" s="5" t="s">
        <v>55</v>
      </c>
      <c r="N148" s="7">
        <v>490</v>
      </c>
      <c r="O148" s="5" t="s">
        <v>22</v>
      </c>
      <c r="P148" s="5"/>
      <c r="Q148" s="5"/>
      <c r="R148" s="5" t="s">
        <v>22</v>
      </c>
      <c r="S148" s="5"/>
      <c r="T148" s="5"/>
    </row>
    <row r="149" spans="1:20" ht="18.75" customHeight="1" x14ac:dyDescent="0.4">
      <c r="A149" s="5" t="s">
        <v>47</v>
      </c>
      <c r="B149" s="5" t="s">
        <v>147</v>
      </c>
      <c r="C149" s="6" t="str">
        <f t="shared" si="8"/>
        <v>ABETTF6-75.0-M3-N3</v>
      </c>
      <c r="D149" s="6" t="s">
        <v>51</v>
      </c>
      <c r="E149" s="6" t="s">
        <v>51</v>
      </c>
      <c r="F149" s="6" t="s">
        <v>150</v>
      </c>
      <c r="G149" s="5" t="s">
        <v>151</v>
      </c>
      <c r="H149" s="5">
        <v>2</v>
      </c>
      <c r="I149" s="5">
        <f t="shared" si="6"/>
        <v>1</v>
      </c>
      <c r="J149" s="5">
        <f t="shared" si="9"/>
        <v>2</v>
      </c>
      <c r="K149" s="5"/>
      <c r="L149" s="5" t="s">
        <v>152</v>
      </c>
      <c r="M149" s="5" t="s">
        <v>153</v>
      </c>
      <c r="N149" s="7">
        <v>710</v>
      </c>
      <c r="O149" s="5" t="s">
        <v>22</v>
      </c>
      <c r="P149" s="5"/>
      <c r="Q149" s="5"/>
      <c r="R149" s="5" t="s">
        <v>22</v>
      </c>
      <c r="S149" s="5"/>
      <c r="T149" s="5"/>
    </row>
    <row r="150" spans="1:20" ht="18.75" customHeight="1" x14ac:dyDescent="0.4">
      <c r="A150" s="5" t="s">
        <v>47</v>
      </c>
      <c r="B150" s="5" t="s">
        <v>147</v>
      </c>
      <c r="C150" s="6" t="str">
        <f t="shared" si="8"/>
        <v>CBSTBR3-10</v>
      </c>
      <c r="D150" s="6"/>
      <c r="E150" s="6" t="s">
        <v>51</v>
      </c>
      <c r="F150" s="6" t="s">
        <v>59</v>
      </c>
      <c r="G150" s="5" t="s">
        <v>57</v>
      </c>
      <c r="H150" s="5">
        <v>4</v>
      </c>
      <c r="I150" s="5">
        <f t="shared" si="6"/>
        <v>1</v>
      </c>
      <c r="J150" s="5">
        <f t="shared" si="9"/>
        <v>4</v>
      </c>
      <c r="K150" s="5"/>
      <c r="L150" s="5" t="s">
        <v>58</v>
      </c>
      <c r="M150" s="5" t="s">
        <v>55</v>
      </c>
      <c r="N150" s="7">
        <v>280</v>
      </c>
      <c r="O150" s="5" t="s">
        <v>22</v>
      </c>
      <c r="P150" s="5"/>
      <c r="Q150" s="5"/>
      <c r="R150" s="5" t="s">
        <v>22</v>
      </c>
      <c r="S150" s="5"/>
      <c r="T150" s="5"/>
    </row>
    <row r="151" spans="1:20" ht="18.75" customHeight="1" x14ac:dyDescent="0.4">
      <c r="A151" s="5" t="s">
        <v>47</v>
      </c>
      <c r="B151" s="5" t="s">
        <v>147</v>
      </c>
      <c r="C151" s="6" t="str">
        <f t="shared" si="8"/>
        <v>BFLB6-5</v>
      </c>
      <c r="D151" s="6"/>
      <c r="E151" s="6" t="s">
        <v>51</v>
      </c>
      <c r="F151" s="6" t="s">
        <v>154</v>
      </c>
      <c r="G151" s="5" t="s">
        <v>63</v>
      </c>
      <c r="H151" s="5">
        <v>4</v>
      </c>
      <c r="I151" s="5">
        <f t="shared" si="6"/>
        <v>1</v>
      </c>
      <c r="J151" s="5">
        <f t="shared" si="9"/>
        <v>4</v>
      </c>
      <c r="K151" s="5"/>
      <c r="L151" s="5" t="s">
        <v>105</v>
      </c>
      <c r="M151" s="5" t="s">
        <v>55</v>
      </c>
      <c r="N151" s="7">
        <v>1190</v>
      </c>
      <c r="O151" s="5" t="s">
        <v>22</v>
      </c>
      <c r="P151" s="5"/>
      <c r="Q151" s="5"/>
      <c r="R151" s="5" t="s">
        <v>22</v>
      </c>
      <c r="S151" s="5"/>
      <c r="T151" s="5"/>
    </row>
    <row r="152" spans="1:20" ht="18.75" customHeight="1" x14ac:dyDescent="0.4">
      <c r="A152" s="5" t="s">
        <v>47</v>
      </c>
      <c r="B152" s="5" t="s">
        <v>165</v>
      </c>
      <c r="C152" s="6" t="str">
        <f t="shared" si="8"/>
        <v>DPS-C6X20</v>
      </c>
      <c r="D152" s="6" t="s">
        <v>51</v>
      </c>
      <c r="E152" s="6" t="s">
        <v>119</v>
      </c>
      <c r="F152" s="6" t="s">
        <v>162</v>
      </c>
      <c r="G152" s="5" t="s">
        <v>125</v>
      </c>
      <c r="H152" s="5">
        <v>2</v>
      </c>
      <c r="I152" s="5">
        <f t="shared" si="6"/>
        <v>1</v>
      </c>
      <c r="J152" s="5">
        <f t="shared" si="9"/>
        <v>2</v>
      </c>
      <c r="K152" s="5"/>
      <c r="L152" s="5" t="s">
        <v>163</v>
      </c>
      <c r="M152" s="5"/>
      <c r="N152" s="7"/>
      <c r="O152" s="5" t="s">
        <v>22</v>
      </c>
      <c r="P152" s="5" t="s">
        <v>27</v>
      </c>
      <c r="Q152" s="5" t="s">
        <v>27</v>
      </c>
      <c r="R152" s="5" t="s">
        <v>22</v>
      </c>
      <c r="S152" s="5" t="s">
        <v>27</v>
      </c>
      <c r="T152" s="5" t="s">
        <v>27</v>
      </c>
    </row>
    <row r="153" spans="1:20" ht="18.75" customHeight="1" x14ac:dyDescent="0.4">
      <c r="A153" s="5" t="s">
        <v>47</v>
      </c>
      <c r="B153" s="5" t="s">
        <v>155</v>
      </c>
      <c r="C153" s="6" t="str">
        <f t="shared" si="8"/>
        <v>ABETTF6-90.0-M3-N3</v>
      </c>
      <c r="D153" s="6"/>
      <c r="E153" s="6" t="s">
        <v>51</v>
      </c>
      <c r="F153" s="6" t="s">
        <v>164</v>
      </c>
      <c r="G153" s="5" t="s">
        <v>151</v>
      </c>
      <c r="H153" s="5">
        <v>5</v>
      </c>
      <c r="I153" s="5">
        <f t="shared" si="6"/>
        <v>1</v>
      </c>
      <c r="J153" s="5">
        <f t="shared" si="9"/>
        <v>5</v>
      </c>
      <c r="K153" s="5"/>
      <c r="L153" s="5" t="s">
        <v>152</v>
      </c>
      <c r="M153" s="5" t="s">
        <v>153</v>
      </c>
      <c r="N153" s="7">
        <v>710</v>
      </c>
      <c r="O153" s="5" t="s">
        <v>22</v>
      </c>
      <c r="P153" s="5"/>
      <c r="Q153" s="5"/>
      <c r="R153" s="5" t="s">
        <v>22</v>
      </c>
      <c r="S153" s="5"/>
      <c r="T153" s="5"/>
    </row>
    <row r="154" spans="1:20" ht="18.75" customHeight="1" x14ac:dyDescent="0.4">
      <c r="A154" s="5" t="s">
        <v>47</v>
      </c>
      <c r="B154" s="5" t="s">
        <v>155</v>
      </c>
      <c r="C154" s="6" t="str">
        <f t="shared" si="8"/>
        <v>BFLB6-5</v>
      </c>
      <c r="D154" s="6"/>
      <c r="E154" s="6" t="s">
        <v>51</v>
      </c>
      <c r="F154" s="6" t="s">
        <v>154</v>
      </c>
      <c r="G154" s="5" t="s">
        <v>63</v>
      </c>
      <c r="H154" s="5">
        <v>2</v>
      </c>
      <c r="I154" s="5">
        <f t="shared" si="6"/>
        <v>1</v>
      </c>
      <c r="J154" s="5">
        <f t="shared" si="9"/>
        <v>2</v>
      </c>
      <c r="K154" s="5"/>
      <c r="L154" s="5" t="s">
        <v>105</v>
      </c>
      <c r="M154" s="5" t="s">
        <v>55</v>
      </c>
      <c r="N154" s="7">
        <v>1190</v>
      </c>
      <c r="O154" s="5" t="s">
        <v>22</v>
      </c>
      <c r="P154" s="5"/>
      <c r="Q154" s="5"/>
      <c r="R154" s="5" t="s">
        <v>22</v>
      </c>
      <c r="S154" s="5"/>
      <c r="T154" s="5"/>
    </row>
    <row r="155" spans="1:20" ht="18.75" customHeight="1" x14ac:dyDescent="0.4">
      <c r="A155" s="5" t="s">
        <v>47</v>
      </c>
      <c r="B155" s="5" t="s">
        <v>155</v>
      </c>
      <c r="C155" s="6" t="str">
        <f t="shared" si="8"/>
        <v>CBSTBR3-10</v>
      </c>
      <c r="D155" s="6"/>
      <c r="E155" s="6" t="s">
        <v>51</v>
      </c>
      <c r="F155" s="6" t="s">
        <v>59</v>
      </c>
      <c r="G155" s="5" t="s">
        <v>57</v>
      </c>
      <c r="H155" s="5">
        <v>10</v>
      </c>
      <c r="I155" s="5">
        <f t="shared" si="6"/>
        <v>1</v>
      </c>
      <c r="J155" s="5">
        <f t="shared" si="9"/>
        <v>10</v>
      </c>
      <c r="K155" s="5"/>
      <c r="L155" s="5" t="s">
        <v>58</v>
      </c>
      <c r="M155" s="5" t="s">
        <v>55</v>
      </c>
      <c r="N155" s="7">
        <v>280</v>
      </c>
      <c r="O155" s="5" t="s">
        <v>22</v>
      </c>
      <c r="P155" s="5"/>
      <c r="Q155" s="5"/>
      <c r="R155" s="5" t="s">
        <v>22</v>
      </c>
      <c r="S155" s="5"/>
      <c r="T155" s="5"/>
    </row>
    <row r="156" spans="1:20" ht="18.75" customHeight="1" x14ac:dyDescent="0.4">
      <c r="A156" s="5" t="s">
        <v>47</v>
      </c>
      <c r="B156" s="5" t="s">
        <v>155</v>
      </c>
      <c r="C156" s="6" t="str">
        <f t="shared" si="8"/>
        <v>CBSTSR4-8</v>
      </c>
      <c r="D156" s="6"/>
      <c r="E156" s="6" t="s">
        <v>51</v>
      </c>
      <c r="F156" s="6" t="s">
        <v>87</v>
      </c>
      <c r="G156" s="5" t="s">
        <v>88</v>
      </c>
      <c r="H156" s="5">
        <v>4</v>
      </c>
      <c r="I156" s="5">
        <f t="shared" si="6"/>
        <v>1</v>
      </c>
      <c r="J156" s="5">
        <f t="shared" si="9"/>
        <v>4</v>
      </c>
      <c r="K156" s="5"/>
      <c r="L156" s="5" t="s">
        <v>58</v>
      </c>
      <c r="M156" s="5" t="s">
        <v>55</v>
      </c>
      <c r="N156" s="7">
        <v>280</v>
      </c>
      <c r="O156" s="5" t="s">
        <v>22</v>
      </c>
      <c r="P156" s="5"/>
      <c r="Q156" s="5"/>
      <c r="R156" s="5" t="s">
        <v>22</v>
      </c>
      <c r="S156" s="5"/>
      <c r="T156" s="5"/>
    </row>
    <row r="157" spans="1:20" ht="18.75" customHeight="1" x14ac:dyDescent="0.4">
      <c r="A157" s="5" t="s">
        <v>47</v>
      </c>
      <c r="B157" s="5" t="s">
        <v>168</v>
      </c>
      <c r="C157" s="6" t="str">
        <f t="shared" si="8"/>
        <v>CL-306E</v>
      </c>
      <c r="D157" s="6" t="s">
        <v>73</v>
      </c>
      <c r="E157" s="6" t="s">
        <v>73</v>
      </c>
      <c r="F157" s="6" t="s">
        <v>171</v>
      </c>
      <c r="G157" s="5" t="s">
        <v>97</v>
      </c>
      <c r="H157" s="5">
        <v>1</v>
      </c>
      <c r="I157" s="5">
        <f t="shared" ref="I157:I220" si="10">SUMIF($C:$C,"="&amp;B157,J:J)</f>
        <v>1</v>
      </c>
      <c r="J157" s="5">
        <f t="shared" si="9"/>
        <v>1</v>
      </c>
      <c r="K157" s="5"/>
      <c r="L157" s="5" t="s">
        <v>75</v>
      </c>
      <c r="M157" s="5"/>
      <c r="N157" s="7"/>
      <c r="O157" s="5" t="s">
        <v>22</v>
      </c>
      <c r="P157" s="5" t="s">
        <v>27</v>
      </c>
      <c r="Q157" s="5" t="s">
        <v>27</v>
      </c>
      <c r="R157" s="5" t="s">
        <v>22</v>
      </c>
      <c r="S157" s="5" t="s">
        <v>27</v>
      </c>
      <c r="T157" s="5" t="s">
        <v>27</v>
      </c>
    </row>
    <row r="158" spans="1:20" ht="18.75" customHeight="1" x14ac:dyDescent="0.4">
      <c r="A158" s="5" t="s">
        <v>47</v>
      </c>
      <c r="B158" s="5" t="s">
        <v>168</v>
      </c>
      <c r="C158" s="6" t="str">
        <f t="shared" si="8"/>
        <v>CBSTBR3-10</v>
      </c>
      <c r="D158" s="6"/>
      <c r="E158" s="6" t="s">
        <v>51</v>
      </c>
      <c r="F158" s="6" t="s">
        <v>59</v>
      </c>
      <c r="G158" s="5" t="s">
        <v>57</v>
      </c>
      <c r="H158" s="5">
        <v>1</v>
      </c>
      <c r="I158" s="5">
        <f t="shared" si="10"/>
        <v>1</v>
      </c>
      <c r="J158" s="5">
        <f t="shared" si="9"/>
        <v>1</v>
      </c>
      <c r="K158" s="5"/>
      <c r="L158" s="5" t="s">
        <v>58</v>
      </c>
      <c r="M158" s="5" t="s">
        <v>55</v>
      </c>
      <c r="N158" s="7">
        <v>280</v>
      </c>
      <c r="O158" s="5" t="s">
        <v>22</v>
      </c>
      <c r="P158" s="5"/>
      <c r="Q158" s="5"/>
      <c r="R158" s="5" t="s">
        <v>22</v>
      </c>
      <c r="S158" s="5"/>
      <c r="T158" s="5"/>
    </row>
    <row r="159" spans="1:20" ht="18.75" customHeight="1" x14ac:dyDescent="0.4">
      <c r="A159" s="5" t="s">
        <v>47</v>
      </c>
      <c r="B159" s="5" t="s">
        <v>172</v>
      </c>
      <c r="C159" s="6" t="str">
        <f t="shared" si="8"/>
        <v>CL-306E</v>
      </c>
      <c r="D159" s="6" t="s">
        <v>73</v>
      </c>
      <c r="E159" s="6" t="s">
        <v>73</v>
      </c>
      <c r="F159" s="6" t="s">
        <v>171</v>
      </c>
      <c r="G159" s="5" t="s">
        <v>97</v>
      </c>
      <c r="H159" s="5">
        <v>1</v>
      </c>
      <c r="I159" s="5">
        <f t="shared" si="10"/>
        <v>1</v>
      </c>
      <c r="J159" s="5">
        <f t="shared" si="9"/>
        <v>1</v>
      </c>
      <c r="K159" s="5"/>
      <c r="L159" s="5" t="s">
        <v>75</v>
      </c>
      <c r="M159" s="5"/>
      <c r="N159" s="7"/>
      <c r="O159" s="5" t="s">
        <v>22</v>
      </c>
      <c r="P159" s="5" t="s">
        <v>27</v>
      </c>
      <c r="Q159" s="5" t="s">
        <v>27</v>
      </c>
      <c r="R159" s="5" t="s">
        <v>22</v>
      </c>
      <c r="S159" s="5" t="s">
        <v>27</v>
      </c>
      <c r="T159" s="5" t="s">
        <v>27</v>
      </c>
    </row>
    <row r="160" spans="1:20" ht="18.75" customHeight="1" x14ac:dyDescent="0.4">
      <c r="A160" s="5" t="s">
        <v>47</v>
      </c>
      <c r="B160" s="5" t="s">
        <v>172</v>
      </c>
      <c r="C160" s="6" t="str">
        <f t="shared" si="8"/>
        <v>CBSTBR3-10</v>
      </c>
      <c r="D160" s="6"/>
      <c r="E160" s="6" t="s">
        <v>51</v>
      </c>
      <c r="F160" s="6" t="s">
        <v>59</v>
      </c>
      <c r="G160" s="5" t="s">
        <v>57</v>
      </c>
      <c r="H160" s="5">
        <v>1</v>
      </c>
      <c r="I160" s="5">
        <f t="shared" si="10"/>
        <v>1</v>
      </c>
      <c r="J160" s="5">
        <f t="shared" si="9"/>
        <v>1</v>
      </c>
      <c r="K160" s="5"/>
      <c r="L160" s="5" t="s">
        <v>58</v>
      </c>
      <c r="M160" s="5" t="s">
        <v>55</v>
      </c>
      <c r="N160" s="7">
        <v>280</v>
      </c>
      <c r="O160" s="5" t="s">
        <v>22</v>
      </c>
      <c r="P160" s="5"/>
      <c r="Q160" s="5"/>
      <c r="R160" s="5" t="s">
        <v>22</v>
      </c>
      <c r="S160" s="5"/>
      <c r="T160" s="5"/>
    </row>
    <row r="161" spans="1:20" ht="18.75" customHeight="1" x14ac:dyDescent="0.4">
      <c r="A161" s="5" t="s">
        <v>47</v>
      </c>
      <c r="B161" s="5" t="s">
        <v>214</v>
      </c>
      <c r="C161" s="6" t="str">
        <f t="shared" si="8"/>
        <v>ARL-340BE</v>
      </c>
      <c r="D161" s="6" t="s">
        <v>73</v>
      </c>
      <c r="E161" s="6" t="s">
        <v>73</v>
      </c>
      <c r="F161" s="6" t="s">
        <v>191</v>
      </c>
      <c r="G161" s="5" t="s">
        <v>97</v>
      </c>
      <c r="H161" s="5">
        <v>7</v>
      </c>
      <c r="I161" s="5">
        <f t="shared" si="10"/>
        <v>1</v>
      </c>
      <c r="J161" s="5">
        <f t="shared" si="9"/>
        <v>7</v>
      </c>
      <c r="K161" s="5"/>
      <c r="L161" s="5" t="s">
        <v>75</v>
      </c>
      <c r="M161" s="5"/>
      <c r="N161" s="7"/>
      <c r="O161" s="5" t="s">
        <v>98</v>
      </c>
      <c r="P161" s="5" t="s">
        <v>99</v>
      </c>
      <c r="Q161" s="5" t="s">
        <v>100</v>
      </c>
      <c r="R161" s="5" t="s">
        <v>22</v>
      </c>
      <c r="S161" s="5" t="s">
        <v>27</v>
      </c>
      <c r="T161" s="5" t="s">
        <v>27</v>
      </c>
    </row>
    <row r="162" spans="1:20" ht="18.75" customHeight="1" x14ac:dyDescent="0.4">
      <c r="A162" s="5" t="s">
        <v>47</v>
      </c>
      <c r="B162" s="5" t="s">
        <v>214</v>
      </c>
      <c r="C162" s="6" t="str">
        <f t="shared" si="8"/>
        <v>HTBN474S3M-60</v>
      </c>
      <c r="D162" s="6" t="s">
        <v>51</v>
      </c>
      <c r="E162" s="6" t="s">
        <v>51</v>
      </c>
      <c r="F162" s="6" t="s">
        <v>192</v>
      </c>
      <c r="G162" s="5" t="s">
        <v>193</v>
      </c>
      <c r="H162" s="5">
        <v>1</v>
      </c>
      <c r="I162" s="5">
        <f t="shared" si="10"/>
        <v>1</v>
      </c>
      <c r="J162" s="5">
        <f t="shared" si="9"/>
        <v>1</v>
      </c>
      <c r="K162" s="5"/>
      <c r="L162" s="5" t="s">
        <v>194</v>
      </c>
      <c r="M162" s="5"/>
      <c r="N162" s="7"/>
      <c r="O162" s="5" t="s">
        <v>22</v>
      </c>
      <c r="P162" s="5" t="s">
        <v>27</v>
      </c>
      <c r="Q162" s="5" t="s">
        <v>27</v>
      </c>
      <c r="R162" s="5" t="s">
        <v>22</v>
      </c>
      <c r="S162" s="5" t="s">
        <v>27</v>
      </c>
      <c r="T162" s="5" t="s">
        <v>27</v>
      </c>
    </row>
    <row r="163" spans="1:20" ht="18.75" customHeight="1" x14ac:dyDescent="0.4">
      <c r="A163" s="5" t="s">
        <v>47</v>
      </c>
      <c r="B163" s="5" t="s">
        <v>214</v>
      </c>
      <c r="C163" s="6" t="str">
        <f t="shared" si="8"/>
        <v>CBSTBR3-6</v>
      </c>
      <c r="D163" s="6"/>
      <c r="E163" s="6" t="s">
        <v>51</v>
      </c>
      <c r="F163" s="6" t="s">
        <v>86</v>
      </c>
      <c r="G163" s="5" t="s">
        <v>57</v>
      </c>
      <c r="H163" s="5">
        <v>28</v>
      </c>
      <c r="I163" s="5">
        <f t="shared" si="10"/>
        <v>1</v>
      </c>
      <c r="J163" s="5">
        <f t="shared" si="9"/>
        <v>28</v>
      </c>
      <c r="K163" s="5"/>
      <c r="L163" s="5" t="s">
        <v>58</v>
      </c>
      <c r="M163" s="5" t="s">
        <v>55</v>
      </c>
      <c r="N163" s="7">
        <v>280</v>
      </c>
      <c r="O163" s="5" t="s">
        <v>22</v>
      </c>
      <c r="P163" s="5"/>
      <c r="Q163" s="5"/>
      <c r="R163" s="5" t="s">
        <v>22</v>
      </c>
      <c r="S163" s="5"/>
      <c r="T163" s="5"/>
    </row>
    <row r="164" spans="1:20" ht="18.75" customHeight="1" x14ac:dyDescent="0.4">
      <c r="A164" s="5" t="s">
        <v>47</v>
      </c>
      <c r="B164" s="5" t="s">
        <v>214</v>
      </c>
      <c r="C164" s="6" t="str">
        <f t="shared" si="8"/>
        <v>CBSTBR3-10</v>
      </c>
      <c r="D164" s="6"/>
      <c r="E164" s="6" t="s">
        <v>51</v>
      </c>
      <c r="F164" s="6" t="s">
        <v>59</v>
      </c>
      <c r="G164" s="5" t="s">
        <v>57</v>
      </c>
      <c r="H164" s="5">
        <v>1</v>
      </c>
      <c r="I164" s="5">
        <f t="shared" si="10"/>
        <v>1</v>
      </c>
      <c r="J164" s="5">
        <f t="shared" si="9"/>
        <v>1</v>
      </c>
      <c r="K164" s="5"/>
      <c r="L164" s="5" t="s">
        <v>58</v>
      </c>
      <c r="M164" s="5" t="s">
        <v>55</v>
      </c>
      <c r="N164" s="7">
        <v>280</v>
      </c>
      <c r="O164" s="5" t="s">
        <v>22</v>
      </c>
      <c r="P164" s="5"/>
      <c r="Q164" s="5"/>
      <c r="R164" s="5" t="s">
        <v>22</v>
      </c>
      <c r="S164" s="5"/>
      <c r="T164" s="5"/>
    </row>
    <row r="165" spans="1:20" ht="18.75" customHeight="1" x14ac:dyDescent="0.4">
      <c r="A165" s="5" t="s">
        <v>47</v>
      </c>
      <c r="B165" s="5" t="s">
        <v>214</v>
      </c>
      <c r="C165" s="6" t="str">
        <f t="shared" si="8"/>
        <v>MPFZ10-8</v>
      </c>
      <c r="D165" s="6"/>
      <c r="E165" s="6" t="s">
        <v>51</v>
      </c>
      <c r="F165" s="6" t="s">
        <v>195</v>
      </c>
      <c r="G165" s="5" t="s">
        <v>53</v>
      </c>
      <c r="H165" s="5">
        <v>2</v>
      </c>
      <c r="I165" s="5">
        <f t="shared" si="10"/>
        <v>1</v>
      </c>
      <c r="J165" s="5">
        <f t="shared" si="9"/>
        <v>2</v>
      </c>
      <c r="K165" s="5"/>
      <c r="L165" s="5" t="s">
        <v>105</v>
      </c>
      <c r="M165" s="5" t="s">
        <v>55</v>
      </c>
      <c r="N165" s="7">
        <v>500</v>
      </c>
      <c r="O165" s="5" t="s">
        <v>22</v>
      </c>
      <c r="P165" s="5"/>
      <c r="Q165" s="5"/>
      <c r="R165" s="5" t="s">
        <v>22</v>
      </c>
      <c r="S165" s="5"/>
      <c r="T165" s="5"/>
    </row>
    <row r="166" spans="1:20" ht="18.75" customHeight="1" x14ac:dyDescent="0.4">
      <c r="A166" s="5" t="s">
        <v>47</v>
      </c>
      <c r="B166" s="5" t="s">
        <v>214</v>
      </c>
      <c r="C166" s="6" t="str">
        <f t="shared" si="8"/>
        <v>CB2.6-5</v>
      </c>
      <c r="D166" s="6"/>
      <c r="E166" s="6" t="s">
        <v>51</v>
      </c>
      <c r="F166" s="6" t="s">
        <v>196</v>
      </c>
      <c r="G166" s="5" t="s">
        <v>57</v>
      </c>
      <c r="H166" s="5">
        <v>4</v>
      </c>
      <c r="I166" s="5">
        <f t="shared" si="10"/>
        <v>1</v>
      </c>
      <c r="J166" s="5">
        <f t="shared" si="9"/>
        <v>4</v>
      </c>
      <c r="K166" s="5"/>
      <c r="L166" s="5" t="s">
        <v>197</v>
      </c>
      <c r="M166" s="5" t="s">
        <v>55</v>
      </c>
      <c r="N166" s="7">
        <v>642</v>
      </c>
      <c r="O166" s="5" t="s">
        <v>22</v>
      </c>
      <c r="P166" s="5"/>
      <c r="Q166" s="5"/>
      <c r="R166" s="5" t="s">
        <v>22</v>
      </c>
      <c r="S166" s="5"/>
      <c r="T166" s="5"/>
    </row>
    <row r="167" spans="1:20" ht="18.75" customHeight="1" x14ac:dyDescent="0.4">
      <c r="A167" s="5" t="s">
        <v>47</v>
      </c>
      <c r="B167" s="5" t="s">
        <v>214</v>
      </c>
      <c r="C167" s="6" t="str">
        <f t="shared" si="8"/>
        <v>RS380-PH</v>
      </c>
      <c r="D167" s="6" t="s">
        <v>81</v>
      </c>
      <c r="E167" s="6" t="s">
        <v>198</v>
      </c>
      <c r="F167" s="6" t="s">
        <v>199</v>
      </c>
      <c r="G167" s="5" t="s">
        <v>33</v>
      </c>
      <c r="H167" s="5">
        <v>2</v>
      </c>
      <c r="I167" s="5">
        <f t="shared" si="10"/>
        <v>1</v>
      </c>
      <c r="J167" s="5">
        <f t="shared" si="9"/>
        <v>2</v>
      </c>
      <c r="K167" s="5" t="s">
        <v>200</v>
      </c>
      <c r="L167" s="5" t="s">
        <v>201</v>
      </c>
      <c r="M167" s="5"/>
      <c r="N167" s="7"/>
      <c r="O167" s="5" t="s">
        <v>22</v>
      </c>
      <c r="P167" s="5"/>
      <c r="Q167" s="5"/>
      <c r="R167" s="5" t="s">
        <v>22</v>
      </c>
      <c r="S167" s="5"/>
      <c r="T167" s="5"/>
    </row>
    <row r="168" spans="1:20" ht="18.75" customHeight="1" x14ac:dyDescent="0.4">
      <c r="A168" s="5" t="s">
        <v>47</v>
      </c>
      <c r="B168" s="5" t="s">
        <v>214</v>
      </c>
      <c r="C168" s="6" t="str">
        <f t="shared" si="8"/>
        <v>SS0.5-10</v>
      </c>
      <c r="D168" s="6" t="s">
        <v>202</v>
      </c>
      <c r="E168" s="6" t="s">
        <v>202</v>
      </c>
      <c r="F168" s="6" t="s">
        <v>203</v>
      </c>
      <c r="G168" s="5" t="s">
        <v>125</v>
      </c>
      <c r="H168" s="5">
        <v>2</v>
      </c>
      <c r="I168" s="5">
        <f t="shared" si="10"/>
        <v>1</v>
      </c>
      <c r="J168" s="5">
        <f t="shared" si="9"/>
        <v>2</v>
      </c>
      <c r="K168" s="5"/>
      <c r="L168" s="5" t="s">
        <v>204</v>
      </c>
      <c r="M168" s="5"/>
      <c r="N168" s="7">
        <v>150</v>
      </c>
      <c r="O168" s="5" t="s">
        <v>22</v>
      </c>
      <c r="P168" s="5" t="s">
        <v>27</v>
      </c>
      <c r="Q168" s="5" t="s">
        <v>27</v>
      </c>
      <c r="R168" s="5" t="s">
        <v>22</v>
      </c>
      <c r="S168" s="5" t="s">
        <v>27</v>
      </c>
      <c r="T168" s="5" t="s">
        <v>27</v>
      </c>
    </row>
    <row r="169" spans="1:20" ht="18.75" customHeight="1" x14ac:dyDescent="0.4">
      <c r="A169" s="5" t="s">
        <v>47</v>
      </c>
      <c r="B169" s="5" t="s">
        <v>214</v>
      </c>
      <c r="C169" s="6" t="str">
        <f t="shared" si="8"/>
        <v>CLJW6-8-40.0</v>
      </c>
      <c r="D169" s="6"/>
      <c r="E169" s="6" t="s">
        <v>51</v>
      </c>
      <c r="F169" s="6" t="s">
        <v>205</v>
      </c>
      <c r="G169" s="5" t="s">
        <v>129</v>
      </c>
      <c r="H169" s="5">
        <v>4</v>
      </c>
      <c r="I169" s="5">
        <f t="shared" si="10"/>
        <v>1</v>
      </c>
      <c r="J169" s="5">
        <f t="shared" si="9"/>
        <v>4</v>
      </c>
      <c r="K169" s="5"/>
      <c r="L169" s="5" t="s">
        <v>130</v>
      </c>
      <c r="M169" s="5" t="s">
        <v>131</v>
      </c>
      <c r="N169" s="7">
        <v>300</v>
      </c>
      <c r="O169" s="5" t="s">
        <v>22</v>
      </c>
      <c r="P169" s="5"/>
      <c r="Q169" s="5"/>
      <c r="R169" s="5" t="s">
        <v>22</v>
      </c>
      <c r="S169" s="5"/>
      <c r="T169" s="5"/>
    </row>
    <row r="170" spans="1:20" ht="18.75" customHeight="1" x14ac:dyDescent="0.4">
      <c r="A170" s="5" t="s">
        <v>47</v>
      </c>
      <c r="B170" s="5" t="s">
        <v>214</v>
      </c>
      <c r="C170" s="6" t="str">
        <f t="shared" si="8"/>
        <v>CLJW6-8-38.0</v>
      </c>
      <c r="D170" s="6"/>
      <c r="E170" s="6" t="s">
        <v>51</v>
      </c>
      <c r="F170" s="6" t="s">
        <v>206</v>
      </c>
      <c r="G170" s="5" t="s">
        <v>129</v>
      </c>
      <c r="H170" s="5">
        <v>4</v>
      </c>
      <c r="I170" s="5">
        <f t="shared" si="10"/>
        <v>1</v>
      </c>
      <c r="J170" s="5">
        <f t="shared" si="9"/>
        <v>4</v>
      </c>
      <c r="K170" s="5"/>
      <c r="L170" s="5" t="s">
        <v>130</v>
      </c>
      <c r="M170" s="5" t="s">
        <v>131</v>
      </c>
      <c r="N170" s="7">
        <v>300</v>
      </c>
      <c r="O170" s="5" t="s">
        <v>22</v>
      </c>
      <c r="P170" s="5"/>
      <c r="Q170" s="5"/>
      <c r="R170" s="5" t="s">
        <v>22</v>
      </c>
      <c r="S170" s="5"/>
      <c r="T170" s="5"/>
    </row>
    <row r="171" spans="1:20" ht="18.75" customHeight="1" x14ac:dyDescent="0.4">
      <c r="A171" s="5" t="s">
        <v>47</v>
      </c>
      <c r="B171" s="5" t="s">
        <v>209</v>
      </c>
      <c r="C171" s="6" t="str">
        <f t="shared" si="8"/>
        <v>ARL-340BE</v>
      </c>
      <c r="D171" s="6"/>
      <c r="E171" s="6"/>
      <c r="F171" s="6" t="s">
        <v>329</v>
      </c>
      <c r="G171" s="5" t="s">
        <v>97</v>
      </c>
      <c r="H171" s="5">
        <v>1</v>
      </c>
      <c r="I171" s="5">
        <f t="shared" si="10"/>
        <v>1</v>
      </c>
      <c r="J171" s="5">
        <f t="shared" si="9"/>
        <v>1</v>
      </c>
      <c r="K171" s="5"/>
      <c r="L171" s="5" t="s">
        <v>75</v>
      </c>
      <c r="M171" s="5"/>
      <c r="N171" s="7"/>
      <c r="O171" s="5" t="s">
        <v>98</v>
      </c>
      <c r="P171" s="5" t="s">
        <v>99</v>
      </c>
      <c r="Q171" s="5" t="s">
        <v>100</v>
      </c>
      <c r="R171" s="5" t="s">
        <v>22</v>
      </c>
      <c r="S171" s="5" t="s">
        <v>27</v>
      </c>
      <c r="T171" s="5" t="s">
        <v>27</v>
      </c>
    </row>
    <row r="172" spans="1:20" ht="18.75" customHeight="1" x14ac:dyDescent="0.4">
      <c r="A172" s="5" t="s">
        <v>47</v>
      </c>
      <c r="B172" s="5" t="s">
        <v>209</v>
      </c>
      <c r="C172" s="6" t="str">
        <f t="shared" si="8"/>
        <v>CLJW6-8-15.5</v>
      </c>
      <c r="D172" s="6"/>
      <c r="E172" s="6" t="s">
        <v>51</v>
      </c>
      <c r="F172" s="6" t="s">
        <v>226</v>
      </c>
      <c r="G172" s="5" t="s">
        <v>129</v>
      </c>
      <c r="H172" s="5">
        <v>1</v>
      </c>
      <c r="I172" s="5">
        <f t="shared" si="10"/>
        <v>1</v>
      </c>
      <c r="J172" s="5">
        <f t="shared" si="9"/>
        <v>1</v>
      </c>
      <c r="K172" s="5"/>
      <c r="L172" s="5" t="s">
        <v>130</v>
      </c>
      <c r="M172" s="5" t="s">
        <v>131</v>
      </c>
      <c r="N172" s="7">
        <v>260</v>
      </c>
      <c r="O172" s="5" t="s">
        <v>22</v>
      </c>
      <c r="P172" s="5"/>
      <c r="Q172" s="5"/>
      <c r="R172" s="5" t="s">
        <v>22</v>
      </c>
      <c r="S172" s="5"/>
      <c r="T172" s="5"/>
    </row>
    <row r="173" spans="1:20" ht="18.75" customHeight="1" x14ac:dyDescent="0.4">
      <c r="A173" s="5" t="s">
        <v>47</v>
      </c>
      <c r="B173" s="5" t="s">
        <v>209</v>
      </c>
      <c r="C173" s="6" t="str">
        <f t="shared" si="8"/>
        <v>FWSJW-D8-V6-T6.0</v>
      </c>
      <c r="D173" s="6"/>
      <c r="E173" s="6" t="s">
        <v>51</v>
      </c>
      <c r="F173" s="6" t="s">
        <v>133</v>
      </c>
      <c r="G173" s="5" t="s">
        <v>129</v>
      </c>
      <c r="H173" s="5">
        <v>2</v>
      </c>
      <c r="I173" s="5">
        <f t="shared" si="10"/>
        <v>1</v>
      </c>
      <c r="J173" s="5">
        <f t="shared" si="9"/>
        <v>2</v>
      </c>
      <c r="K173" s="5"/>
      <c r="L173" s="5" t="s">
        <v>103</v>
      </c>
      <c r="M173" s="5" t="s">
        <v>131</v>
      </c>
      <c r="N173" s="7">
        <v>330</v>
      </c>
      <c r="O173" s="5" t="s">
        <v>22</v>
      </c>
      <c r="P173" s="5"/>
      <c r="Q173" s="5"/>
      <c r="R173" s="5" t="s">
        <v>22</v>
      </c>
      <c r="S173" s="5"/>
      <c r="T173" s="5"/>
    </row>
    <row r="174" spans="1:20" ht="18.75" customHeight="1" x14ac:dyDescent="0.4">
      <c r="A174" s="5" t="s">
        <v>47</v>
      </c>
      <c r="B174" s="5" t="s">
        <v>209</v>
      </c>
      <c r="C174" s="6" t="str">
        <f t="shared" si="8"/>
        <v>FWSJW-D8-V6-T5.5</v>
      </c>
      <c r="D174" s="6"/>
      <c r="E174" s="6" t="s">
        <v>51</v>
      </c>
      <c r="F174" s="6" t="s">
        <v>227</v>
      </c>
      <c r="G174" s="5" t="s">
        <v>129</v>
      </c>
      <c r="H174" s="5">
        <v>1</v>
      </c>
      <c r="I174" s="5">
        <f t="shared" si="10"/>
        <v>1</v>
      </c>
      <c r="J174" s="5">
        <f t="shared" si="9"/>
        <v>1</v>
      </c>
      <c r="K174" s="5"/>
      <c r="L174" s="5" t="s">
        <v>103</v>
      </c>
      <c r="M174" s="5" t="s">
        <v>131</v>
      </c>
      <c r="N174" s="7">
        <v>330</v>
      </c>
      <c r="O174" s="5" t="s">
        <v>22</v>
      </c>
      <c r="P174" s="5"/>
      <c r="Q174" s="5"/>
      <c r="R174" s="5" t="s">
        <v>22</v>
      </c>
      <c r="S174" s="5"/>
      <c r="T174" s="5"/>
    </row>
    <row r="175" spans="1:20" ht="18.75" customHeight="1" x14ac:dyDescent="0.4">
      <c r="A175" s="5" t="s">
        <v>47</v>
      </c>
      <c r="B175" s="5" t="s">
        <v>209</v>
      </c>
      <c r="C175" s="6" t="str">
        <f t="shared" si="8"/>
        <v>FL678ZZ</v>
      </c>
      <c r="D175" s="6"/>
      <c r="E175" s="6" t="s">
        <v>51</v>
      </c>
      <c r="F175" s="6" t="s">
        <v>228</v>
      </c>
      <c r="G175" s="5" t="s">
        <v>135</v>
      </c>
      <c r="H175" s="5">
        <v>2</v>
      </c>
      <c r="I175" s="5">
        <f t="shared" si="10"/>
        <v>1</v>
      </c>
      <c r="J175" s="5">
        <f t="shared" si="9"/>
        <v>2</v>
      </c>
      <c r="K175" s="5"/>
      <c r="L175" s="5" t="s">
        <v>136</v>
      </c>
      <c r="M175" s="5" t="s">
        <v>55</v>
      </c>
      <c r="N175" s="7">
        <v>510</v>
      </c>
      <c r="O175" s="5" t="s">
        <v>22</v>
      </c>
      <c r="P175" s="5"/>
      <c r="Q175" s="5"/>
      <c r="R175" s="5" t="s">
        <v>22</v>
      </c>
      <c r="S175" s="5"/>
      <c r="T175" s="5"/>
    </row>
    <row r="176" spans="1:20" ht="18.75" customHeight="1" x14ac:dyDescent="0.4">
      <c r="A176" s="5" t="s">
        <v>47</v>
      </c>
      <c r="B176" s="5" t="s">
        <v>209</v>
      </c>
      <c r="C176" s="6" t="str">
        <f t="shared" si="8"/>
        <v>SFB3-10</v>
      </c>
      <c r="D176" s="6" t="s">
        <v>51</v>
      </c>
      <c r="E176" s="6" t="s">
        <v>51</v>
      </c>
      <c r="F176" s="6" t="s">
        <v>229</v>
      </c>
      <c r="G176" s="5" t="s">
        <v>88</v>
      </c>
      <c r="H176" s="5">
        <v>9</v>
      </c>
      <c r="I176" s="5">
        <f t="shared" si="10"/>
        <v>1</v>
      </c>
      <c r="J176" s="5">
        <f t="shared" si="9"/>
        <v>9</v>
      </c>
      <c r="K176" s="5"/>
      <c r="L176" s="5" t="s">
        <v>230</v>
      </c>
      <c r="M176" s="5"/>
      <c r="N176" s="7"/>
      <c r="O176" s="5" t="s">
        <v>22</v>
      </c>
      <c r="P176" s="5"/>
      <c r="Q176" s="5"/>
      <c r="R176" s="5" t="s">
        <v>22</v>
      </c>
      <c r="S176" s="5"/>
      <c r="T176" s="5"/>
    </row>
    <row r="177" spans="1:20" ht="18.75" customHeight="1" x14ac:dyDescent="0.4">
      <c r="A177" s="5" t="s">
        <v>47</v>
      </c>
      <c r="B177" s="5" t="s">
        <v>209</v>
      </c>
      <c r="C177" s="6" t="str">
        <f t="shared" ref="C177:C239" si="11">F177</f>
        <v>CBSTBR3-10</v>
      </c>
      <c r="D177" s="6"/>
      <c r="E177" s="6" t="s">
        <v>51</v>
      </c>
      <c r="F177" s="6" t="s">
        <v>59</v>
      </c>
      <c r="G177" s="5" t="s">
        <v>57</v>
      </c>
      <c r="H177" s="5">
        <v>3</v>
      </c>
      <c r="I177" s="5">
        <f t="shared" si="10"/>
        <v>1</v>
      </c>
      <c r="J177" s="5">
        <f t="shared" si="9"/>
        <v>3</v>
      </c>
      <c r="K177" s="5"/>
      <c r="L177" s="5" t="s">
        <v>58</v>
      </c>
      <c r="M177" s="5" t="s">
        <v>55</v>
      </c>
      <c r="N177" s="7">
        <v>280</v>
      </c>
      <c r="O177" s="5" t="s">
        <v>22</v>
      </c>
      <c r="P177" s="5"/>
      <c r="Q177" s="5"/>
      <c r="R177" s="5" t="s">
        <v>22</v>
      </c>
      <c r="S177" s="5"/>
      <c r="T177" s="5"/>
    </row>
    <row r="178" spans="1:20" ht="18.75" customHeight="1" x14ac:dyDescent="0.4">
      <c r="A178" s="5" t="s">
        <v>47</v>
      </c>
      <c r="B178" s="5" t="s">
        <v>248</v>
      </c>
      <c r="C178" s="6" t="str">
        <f t="shared" si="11"/>
        <v>ARL-340BE</v>
      </c>
      <c r="D178" s="6"/>
      <c r="E178" s="6"/>
      <c r="F178" s="6" t="s">
        <v>329</v>
      </c>
      <c r="G178" s="5" t="s">
        <v>97</v>
      </c>
      <c r="H178" s="5">
        <v>1</v>
      </c>
      <c r="I178" s="5">
        <f t="shared" si="10"/>
        <v>1</v>
      </c>
      <c r="J178" s="5">
        <f t="shared" si="9"/>
        <v>1</v>
      </c>
      <c r="K178" s="5"/>
      <c r="L178" s="5" t="s">
        <v>75</v>
      </c>
      <c r="M178" s="5"/>
      <c r="N178" s="7"/>
      <c r="O178" s="5" t="s">
        <v>98</v>
      </c>
      <c r="P178" s="5" t="s">
        <v>99</v>
      </c>
      <c r="Q178" s="5" t="s">
        <v>100</v>
      </c>
      <c r="R178" s="5" t="s">
        <v>22</v>
      </c>
      <c r="S178" s="5" t="s">
        <v>27</v>
      </c>
      <c r="T178" s="5" t="s">
        <v>27</v>
      </c>
    </row>
    <row r="179" spans="1:20" ht="18.75" customHeight="1" x14ac:dyDescent="0.4">
      <c r="A179" s="5" t="s">
        <v>47</v>
      </c>
      <c r="B179" s="5" t="s">
        <v>248</v>
      </c>
      <c r="C179" s="6" t="str">
        <f t="shared" si="11"/>
        <v>CLJW6-8-15.5</v>
      </c>
      <c r="D179" s="6"/>
      <c r="E179" s="6" t="s">
        <v>51</v>
      </c>
      <c r="F179" s="6" t="s">
        <v>226</v>
      </c>
      <c r="G179" s="5" t="s">
        <v>129</v>
      </c>
      <c r="H179" s="5">
        <v>1</v>
      </c>
      <c r="I179" s="5">
        <f t="shared" si="10"/>
        <v>1</v>
      </c>
      <c r="J179" s="5">
        <f t="shared" si="9"/>
        <v>1</v>
      </c>
      <c r="K179" s="5"/>
      <c r="L179" s="5" t="s">
        <v>130</v>
      </c>
      <c r="M179" s="5" t="s">
        <v>131</v>
      </c>
      <c r="N179" s="7">
        <v>260</v>
      </c>
      <c r="O179" s="5" t="s">
        <v>22</v>
      </c>
      <c r="P179" s="5"/>
      <c r="Q179" s="5"/>
      <c r="R179" s="5" t="s">
        <v>22</v>
      </c>
      <c r="S179" s="5"/>
      <c r="T179" s="5"/>
    </row>
    <row r="180" spans="1:20" ht="18.75" customHeight="1" x14ac:dyDescent="0.4">
      <c r="A180" s="5" t="s">
        <v>47</v>
      </c>
      <c r="B180" s="5" t="s">
        <v>248</v>
      </c>
      <c r="C180" s="6" t="str">
        <f t="shared" si="11"/>
        <v>FWSJW-D8-V6-T6.0</v>
      </c>
      <c r="D180" s="6"/>
      <c r="E180" s="6" t="s">
        <v>51</v>
      </c>
      <c r="F180" s="6" t="s">
        <v>133</v>
      </c>
      <c r="G180" s="5" t="s">
        <v>129</v>
      </c>
      <c r="H180" s="5">
        <v>2</v>
      </c>
      <c r="I180" s="5">
        <f t="shared" si="10"/>
        <v>1</v>
      </c>
      <c r="J180" s="5">
        <f t="shared" si="9"/>
        <v>2</v>
      </c>
      <c r="K180" s="5"/>
      <c r="L180" s="5" t="s">
        <v>103</v>
      </c>
      <c r="M180" s="5" t="s">
        <v>131</v>
      </c>
      <c r="N180" s="7">
        <v>330</v>
      </c>
      <c r="O180" s="5" t="s">
        <v>22</v>
      </c>
      <c r="P180" s="5"/>
      <c r="Q180" s="5"/>
      <c r="R180" s="5" t="s">
        <v>22</v>
      </c>
      <c r="S180" s="5"/>
      <c r="T180" s="5"/>
    </row>
    <row r="181" spans="1:20" ht="18.75" customHeight="1" x14ac:dyDescent="0.4">
      <c r="A181" s="5" t="s">
        <v>47</v>
      </c>
      <c r="B181" s="5" t="s">
        <v>248</v>
      </c>
      <c r="C181" s="6" t="str">
        <f t="shared" si="11"/>
        <v>FWSJW-D8-V6-T5.5</v>
      </c>
      <c r="D181" s="6"/>
      <c r="E181" s="6" t="s">
        <v>51</v>
      </c>
      <c r="F181" s="6" t="s">
        <v>227</v>
      </c>
      <c r="G181" s="5" t="s">
        <v>129</v>
      </c>
      <c r="H181" s="5">
        <v>1</v>
      </c>
      <c r="I181" s="5">
        <f t="shared" si="10"/>
        <v>1</v>
      </c>
      <c r="J181" s="5">
        <f t="shared" si="9"/>
        <v>1</v>
      </c>
      <c r="K181" s="5"/>
      <c r="L181" s="5" t="s">
        <v>103</v>
      </c>
      <c r="M181" s="5" t="s">
        <v>131</v>
      </c>
      <c r="N181" s="7">
        <v>330</v>
      </c>
      <c r="O181" s="5" t="s">
        <v>22</v>
      </c>
      <c r="P181" s="5"/>
      <c r="Q181" s="5"/>
      <c r="R181" s="5" t="s">
        <v>22</v>
      </c>
      <c r="S181" s="5"/>
      <c r="T181" s="5"/>
    </row>
    <row r="182" spans="1:20" ht="18.75" customHeight="1" x14ac:dyDescent="0.4">
      <c r="A182" s="5" t="s">
        <v>47</v>
      </c>
      <c r="B182" s="5" t="s">
        <v>248</v>
      </c>
      <c r="C182" s="6" t="str">
        <f t="shared" si="11"/>
        <v>FL678ZZ</v>
      </c>
      <c r="D182" s="6"/>
      <c r="E182" s="6" t="s">
        <v>51</v>
      </c>
      <c r="F182" s="6" t="s">
        <v>228</v>
      </c>
      <c r="G182" s="5" t="s">
        <v>135</v>
      </c>
      <c r="H182" s="5">
        <v>2</v>
      </c>
      <c r="I182" s="5">
        <f t="shared" si="10"/>
        <v>1</v>
      </c>
      <c r="J182" s="5">
        <f t="shared" si="9"/>
        <v>2</v>
      </c>
      <c r="K182" s="5"/>
      <c r="L182" s="5" t="s">
        <v>136</v>
      </c>
      <c r="M182" s="5" t="s">
        <v>55</v>
      </c>
      <c r="N182" s="7">
        <v>510</v>
      </c>
      <c r="O182" s="5" t="s">
        <v>22</v>
      </c>
      <c r="P182" s="5"/>
      <c r="Q182" s="5"/>
      <c r="R182" s="5" t="s">
        <v>22</v>
      </c>
      <c r="S182" s="5"/>
      <c r="T182" s="5"/>
    </row>
    <row r="183" spans="1:20" ht="18.75" customHeight="1" x14ac:dyDescent="0.4">
      <c r="A183" s="5" t="s">
        <v>47</v>
      </c>
      <c r="B183" s="5" t="s">
        <v>248</v>
      </c>
      <c r="C183" s="6" t="str">
        <f t="shared" si="11"/>
        <v>SFB3-10</v>
      </c>
      <c r="D183" s="6" t="s">
        <v>51</v>
      </c>
      <c r="E183" s="6" t="s">
        <v>51</v>
      </c>
      <c r="F183" s="6" t="s">
        <v>229</v>
      </c>
      <c r="G183" s="5" t="s">
        <v>88</v>
      </c>
      <c r="H183" s="5">
        <v>9</v>
      </c>
      <c r="I183" s="5">
        <f t="shared" si="10"/>
        <v>1</v>
      </c>
      <c r="J183" s="5">
        <f t="shared" si="9"/>
        <v>9</v>
      </c>
      <c r="K183" s="5"/>
      <c r="L183" s="5" t="s">
        <v>230</v>
      </c>
      <c r="M183" s="5"/>
      <c r="N183" s="7"/>
      <c r="O183" s="5" t="s">
        <v>22</v>
      </c>
      <c r="P183" s="5"/>
      <c r="Q183" s="5"/>
      <c r="R183" s="5" t="s">
        <v>22</v>
      </c>
      <c r="S183" s="5"/>
      <c r="T183" s="5"/>
    </row>
    <row r="184" spans="1:20" ht="18.75" customHeight="1" x14ac:dyDescent="0.4">
      <c r="A184" s="5" t="s">
        <v>47</v>
      </c>
      <c r="B184" s="5" t="s">
        <v>248</v>
      </c>
      <c r="C184" s="6" t="str">
        <f t="shared" si="11"/>
        <v>CBSTBR3-10</v>
      </c>
      <c r="D184" s="6"/>
      <c r="E184" s="6" t="s">
        <v>51</v>
      </c>
      <c r="F184" s="6" t="s">
        <v>59</v>
      </c>
      <c r="G184" s="5" t="s">
        <v>57</v>
      </c>
      <c r="H184" s="5">
        <v>3</v>
      </c>
      <c r="I184" s="5">
        <f t="shared" si="10"/>
        <v>1</v>
      </c>
      <c r="J184" s="5">
        <f t="shared" si="9"/>
        <v>3</v>
      </c>
      <c r="K184" s="5"/>
      <c r="L184" s="5" t="s">
        <v>58</v>
      </c>
      <c r="M184" s="5" t="s">
        <v>55</v>
      </c>
      <c r="N184" s="7">
        <v>280</v>
      </c>
      <c r="O184" s="5" t="s">
        <v>22</v>
      </c>
      <c r="P184" s="5"/>
      <c r="Q184" s="5"/>
      <c r="R184" s="5" t="s">
        <v>22</v>
      </c>
      <c r="S184" s="5"/>
      <c r="T184" s="5"/>
    </row>
    <row r="185" spans="1:20" ht="18.75" customHeight="1" x14ac:dyDescent="0.4">
      <c r="A185" s="5" t="s">
        <v>47</v>
      </c>
      <c r="B185" s="5" t="s">
        <v>249</v>
      </c>
      <c r="C185" s="6" t="str">
        <f t="shared" si="11"/>
        <v>B6700ZZ</v>
      </c>
      <c r="D185" s="6"/>
      <c r="E185" s="6" t="s">
        <v>51</v>
      </c>
      <c r="F185" s="6" t="s">
        <v>242</v>
      </c>
      <c r="G185" s="5" t="s">
        <v>135</v>
      </c>
      <c r="H185" s="5">
        <v>1</v>
      </c>
      <c r="I185" s="5">
        <f t="shared" si="10"/>
        <v>6</v>
      </c>
      <c r="J185" s="5">
        <f t="shared" si="9"/>
        <v>6</v>
      </c>
      <c r="K185" s="5"/>
      <c r="L185" s="5" t="s">
        <v>136</v>
      </c>
      <c r="M185" s="5" t="s">
        <v>55</v>
      </c>
      <c r="N185" s="7">
        <v>710</v>
      </c>
      <c r="O185" s="5" t="s">
        <v>22</v>
      </c>
      <c r="P185" s="5"/>
      <c r="Q185" s="5"/>
      <c r="R185" s="5" t="s">
        <v>22</v>
      </c>
      <c r="S185" s="5"/>
      <c r="T185" s="5"/>
    </row>
    <row r="186" spans="1:20" ht="18.75" customHeight="1" x14ac:dyDescent="0.4">
      <c r="A186" s="5" t="s">
        <v>47</v>
      </c>
      <c r="B186" s="5" t="s">
        <v>249</v>
      </c>
      <c r="C186" s="6" t="str">
        <f t="shared" si="11"/>
        <v>SFB3-5</v>
      </c>
      <c r="D186" s="6" t="s">
        <v>51</v>
      </c>
      <c r="E186" s="6" t="s">
        <v>51</v>
      </c>
      <c r="F186" s="6" t="s">
        <v>243</v>
      </c>
      <c r="G186" s="5" t="s">
        <v>88</v>
      </c>
      <c r="H186" s="5">
        <v>2</v>
      </c>
      <c r="I186" s="5">
        <f t="shared" si="10"/>
        <v>6</v>
      </c>
      <c r="J186" s="5">
        <f t="shared" si="9"/>
        <v>12</v>
      </c>
      <c r="K186" s="5"/>
      <c r="L186" s="5" t="s">
        <v>230</v>
      </c>
      <c r="M186" s="5"/>
      <c r="N186" s="7"/>
      <c r="O186" s="5" t="s">
        <v>22</v>
      </c>
      <c r="P186" s="5"/>
      <c r="Q186" s="5"/>
      <c r="R186" s="5" t="s">
        <v>22</v>
      </c>
      <c r="S186" s="5"/>
      <c r="T186" s="5"/>
    </row>
    <row r="187" spans="1:20" ht="18.75" customHeight="1" x14ac:dyDescent="0.4">
      <c r="A187" s="5" t="s">
        <v>47</v>
      </c>
      <c r="B187" s="5" t="s">
        <v>249</v>
      </c>
      <c r="C187" s="6" t="str">
        <f t="shared" si="11"/>
        <v>CBSTBR3-4</v>
      </c>
      <c r="D187" s="6"/>
      <c r="E187" s="6" t="s">
        <v>51</v>
      </c>
      <c r="F187" s="6" t="s">
        <v>244</v>
      </c>
      <c r="G187" s="5" t="s">
        <v>57</v>
      </c>
      <c r="H187" s="5">
        <v>3</v>
      </c>
      <c r="I187" s="5">
        <f t="shared" si="10"/>
        <v>6</v>
      </c>
      <c r="J187" s="5">
        <f t="shared" si="9"/>
        <v>18</v>
      </c>
      <c r="K187" s="5"/>
      <c r="L187" s="5" t="s">
        <v>58</v>
      </c>
      <c r="M187" s="5" t="s">
        <v>55</v>
      </c>
      <c r="N187" s="7">
        <v>280</v>
      </c>
      <c r="O187" s="5" t="s">
        <v>22</v>
      </c>
      <c r="P187" s="5"/>
      <c r="Q187" s="5"/>
      <c r="R187" s="5" t="s">
        <v>22</v>
      </c>
      <c r="S187" s="5"/>
      <c r="T187" s="5"/>
    </row>
    <row r="188" spans="1:20" ht="18.75" customHeight="1" x14ac:dyDescent="0.4">
      <c r="A188" s="5" t="s">
        <v>47</v>
      </c>
      <c r="B188" s="5" t="s">
        <v>249</v>
      </c>
      <c r="C188" s="6" t="str">
        <f t="shared" si="11"/>
        <v>WSSB5-3-2</v>
      </c>
      <c r="D188" s="6"/>
      <c r="E188" s="6" t="s">
        <v>51</v>
      </c>
      <c r="F188" s="6" t="s">
        <v>245</v>
      </c>
      <c r="G188" s="5" t="s">
        <v>246</v>
      </c>
      <c r="H188" s="5">
        <v>1</v>
      </c>
      <c r="I188" s="5">
        <f t="shared" si="10"/>
        <v>6</v>
      </c>
      <c r="J188" s="5">
        <f t="shared" si="9"/>
        <v>6</v>
      </c>
      <c r="K188" s="5"/>
      <c r="L188" s="5" t="s">
        <v>247</v>
      </c>
      <c r="M188" s="5" t="s">
        <v>55</v>
      </c>
      <c r="N188" s="7">
        <v>160</v>
      </c>
      <c r="O188" s="5" t="s">
        <v>22</v>
      </c>
      <c r="P188" s="5"/>
      <c r="Q188" s="5"/>
      <c r="R188" s="5" t="s">
        <v>22</v>
      </c>
      <c r="S188" s="5"/>
      <c r="T188" s="5"/>
    </row>
    <row r="189" spans="1:20" ht="18.75" customHeight="1" x14ac:dyDescent="0.4">
      <c r="A189" s="5" t="s">
        <v>47</v>
      </c>
      <c r="B189" s="5" t="s">
        <v>259</v>
      </c>
      <c r="C189" s="6" t="str">
        <f t="shared" si="11"/>
        <v>ARL-340BE</v>
      </c>
      <c r="D189" s="6" t="s">
        <v>73</v>
      </c>
      <c r="E189" s="6" t="s">
        <v>73</v>
      </c>
      <c r="F189" s="6" t="s">
        <v>191</v>
      </c>
      <c r="G189" s="5" t="s">
        <v>97</v>
      </c>
      <c r="H189" s="5">
        <v>7</v>
      </c>
      <c r="I189" s="5">
        <f t="shared" si="10"/>
        <v>1</v>
      </c>
      <c r="J189" s="5">
        <f t="shared" si="9"/>
        <v>7</v>
      </c>
      <c r="K189" s="5"/>
      <c r="L189" s="5" t="s">
        <v>75</v>
      </c>
      <c r="M189" s="5"/>
      <c r="N189" s="7"/>
      <c r="O189" s="5" t="s">
        <v>98</v>
      </c>
      <c r="P189" s="5" t="s">
        <v>99</v>
      </c>
      <c r="Q189" s="5" t="s">
        <v>100</v>
      </c>
      <c r="R189" s="5" t="s">
        <v>22</v>
      </c>
      <c r="S189" s="5" t="s">
        <v>27</v>
      </c>
      <c r="T189" s="5" t="s">
        <v>27</v>
      </c>
    </row>
    <row r="190" spans="1:20" ht="18.75" customHeight="1" x14ac:dyDescent="0.4">
      <c r="A190" s="5" t="s">
        <v>47</v>
      </c>
      <c r="B190" s="5" t="s">
        <v>259</v>
      </c>
      <c r="C190" s="6" t="str">
        <f t="shared" si="11"/>
        <v>HTBN474S3M-60</v>
      </c>
      <c r="D190" s="6" t="s">
        <v>51</v>
      </c>
      <c r="E190" s="6" t="s">
        <v>51</v>
      </c>
      <c r="F190" s="6" t="s">
        <v>192</v>
      </c>
      <c r="G190" s="5" t="s">
        <v>193</v>
      </c>
      <c r="H190" s="5">
        <v>1</v>
      </c>
      <c r="I190" s="5">
        <f t="shared" si="10"/>
        <v>1</v>
      </c>
      <c r="J190" s="5">
        <f t="shared" si="9"/>
        <v>1</v>
      </c>
      <c r="K190" s="5"/>
      <c r="L190" s="5" t="s">
        <v>194</v>
      </c>
      <c r="M190" s="5"/>
      <c r="N190" s="7"/>
      <c r="O190" s="5" t="s">
        <v>22</v>
      </c>
      <c r="P190" s="5" t="s">
        <v>27</v>
      </c>
      <c r="Q190" s="5" t="s">
        <v>27</v>
      </c>
      <c r="R190" s="5" t="s">
        <v>22</v>
      </c>
      <c r="S190" s="5" t="s">
        <v>27</v>
      </c>
      <c r="T190" s="5" t="s">
        <v>27</v>
      </c>
    </row>
    <row r="191" spans="1:20" ht="18.75" customHeight="1" x14ac:dyDescent="0.4">
      <c r="A191" s="5" t="s">
        <v>47</v>
      </c>
      <c r="B191" s="5" t="s">
        <v>259</v>
      </c>
      <c r="C191" s="6" t="str">
        <f t="shared" si="11"/>
        <v>CBSTBR3-6</v>
      </c>
      <c r="D191" s="6"/>
      <c r="E191" s="6" t="s">
        <v>51</v>
      </c>
      <c r="F191" s="6" t="s">
        <v>260</v>
      </c>
      <c r="G191" s="5" t="s">
        <v>57</v>
      </c>
      <c r="H191" s="5">
        <v>28</v>
      </c>
      <c r="I191" s="5">
        <f t="shared" si="10"/>
        <v>1</v>
      </c>
      <c r="J191" s="5">
        <f t="shared" si="9"/>
        <v>28</v>
      </c>
      <c r="K191" s="5"/>
      <c r="L191" s="5" t="s">
        <v>58</v>
      </c>
      <c r="M191" s="5" t="s">
        <v>55</v>
      </c>
      <c r="N191" s="7">
        <v>280</v>
      </c>
      <c r="O191" s="5" t="s">
        <v>22</v>
      </c>
      <c r="P191" s="5"/>
      <c r="Q191" s="5"/>
      <c r="R191" s="5" t="s">
        <v>22</v>
      </c>
      <c r="S191" s="5"/>
      <c r="T191" s="5"/>
    </row>
    <row r="192" spans="1:20" ht="18.75" customHeight="1" x14ac:dyDescent="0.4">
      <c r="A192" s="5" t="s">
        <v>47</v>
      </c>
      <c r="B192" s="5" t="s">
        <v>259</v>
      </c>
      <c r="C192" s="6" t="str">
        <f t="shared" si="11"/>
        <v>CBSTBR3-10</v>
      </c>
      <c r="D192" s="6"/>
      <c r="E192" s="6" t="s">
        <v>51</v>
      </c>
      <c r="F192" s="6" t="s">
        <v>59</v>
      </c>
      <c r="G192" s="5" t="s">
        <v>57</v>
      </c>
      <c r="H192" s="5">
        <v>1</v>
      </c>
      <c r="I192" s="5">
        <f t="shared" si="10"/>
        <v>1</v>
      </c>
      <c r="J192" s="5">
        <f t="shared" si="9"/>
        <v>1</v>
      </c>
      <c r="K192" s="5"/>
      <c r="L192" s="5" t="s">
        <v>58</v>
      </c>
      <c r="M192" s="5" t="s">
        <v>55</v>
      </c>
      <c r="N192" s="7">
        <v>280</v>
      </c>
      <c r="O192" s="5" t="s">
        <v>22</v>
      </c>
      <c r="P192" s="5"/>
      <c r="Q192" s="5"/>
      <c r="R192" s="5" t="s">
        <v>22</v>
      </c>
      <c r="S192" s="5"/>
      <c r="T192" s="5"/>
    </row>
    <row r="193" spans="1:20" ht="18.75" customHeight="1" x14ac:dyDescent="0.4">
      <c r="A193" s="5" t="s">
        <v>47</v>
      </c>
      <c r="B193" s="5" t="s">
        <v>259</v>
      </c>
      <c r="C193" s="6" t="str">
        <f t="shared" si="11"/>
        <v>MPFZ10-8</v>
      </c>
      <c r="D193" s="6"/>
      <c r="E193" s="6" t="s">
        <v>51</v>
      </c>
      <c r="F193" s="6" t="s">
        <v>195</v>
      </c>
      <c r="G193" s="5" t="s">
        <v>53</v>
      </c>
      <c r="H193" s="5">
        <v>2</v>
      </c>
      <c r="I193" s="5">
        <f t="shared" si="10"/>
        <v>1</v>
      </c>
      <c r="J193" s="5">
        <f t="shared" si="9"/>
        <v>2</v>
      </c>
      <c r="K193" s="5"/>
      <c r="L193" s="5" t="s">
        <v>105</v>
      </c>
      <c r="M193" s="5" t="s">
        <v>55</v>
      </c>
      <c r="N193" s="7">
        <v>500</v>
      </c>
      <c r="O193" s="5" t="s">
        <v>22</v>
      </c>
      <c r="P193" s="5"/>
      <c r="Q193" s="5"/>
      <c r="R193" s="5" t="s">
        <v>22</v>
      </c>
      <c r="S193" s="5"/>
      <c r="T193" s="5"/>
    </row>
    <row r="194" spans="1:20" ht="18.75" customHeight="1" x14ac:dyDescent="0.4">
      <c r="A194" s="5" t="s">
        <v>47</v>
      </c>
      <c r="B194" s="5" t="s">
        <v>259</v>
      </c>
      <c r="C194" s="6" t="str">
        <f t="shared" si="11"/>
        <v>CB2.6-5</v>
      </c>
      <c r="D194" s="6"/>
      <c r="E194" s="6" t="s">
        <v>51</v>
      </c>
      <c r="F194" s="6" t="s">
        <v>196</v>
      </c>
      <c r="G194" s="5" t="s">
        <v>57</v>
      </c>
      <c r="H194" s="5">
        <v>4</v>
      </c>
      <c r="I194" s="5">
        <f t="shared" si="10"/>
        <v>1</v>
      </c>
      <c r="J194" s="5">
        <f t="shared" si="9"/>
        <v>4</v>
      </c>
      <c r="K194" s="5"/>
      <c r="L194" s="5" t="s">
        <v>197</v>
      </c>
      <c r="M194" s="5" t="s">
        <v>55</v>
      </c>
      <c r="N194" s="7">
        <v>642</v>
      </c>
      <c r="O194" s="5" t="s">
        <v>22</v>
      </c>
      <c r="P194" s="5"/>
      <c r="Q194" s="5"/>
      <c r="R194" s="5" t="s">
        <v>22</v>
      </c>
      <c r="S194" s="5"/>
      <c r="T194" s="5"/>
    </row>
    <row r="195" spans="1:20" ht="18.75" customHeight="1" x14ac:dyDescent="0.4">
      <c r="A195" s="5" t="s">
        <v>47</v>
      </c>
      <c r="B195" s="5" t="s">
        <v>259</v>
      </c>
      <c r="C195" s="6" t="str">
        <f t="shared" si="11"/>
        <v>CLJW6-8-40.0</v>
      </c>
      <c r="D195" s="6"/>
      <c r="E195" s="6" t="s">
        <v>51</v>
      </c>
      <c r="F195" s="6" t="s">
        <v>205</v>
      </c>
      <c r="G195" s="5" t="s">
        <v>129</v>
      </c>
      <c r="H195" s="5">
        <v>4</v>
      </c>
      <c r="I195" s="5">
        <f t="shared" si="10"/>
        <v>1</v>
      </c>
      <c r="J195" s="5">
        <f t="shared" si="9"/>
        <v>4</v>
      </c>
      <c r="K195" s="5"/>
      <c r="L195" s="5" t="s">
        <v>130</v>
      </c>
      <c r="M195" s="5" t="s">
        <v>131</v>
      </c>
      <c r="N195" s="7">
        <v>300</v>
      </c>
      <c r="O195" s="5" t="s">
        <v>22</v>
      </c>
      <c r="P195" s="5"/>
      <c r="Q195" s="5"/>
      <c r="R195" s="5" t="s">
        <v>22</v>
      </c>
      <c r="S195" s="5"/>
      <c r="T195" s="5"/>
    </row>
    <row r="196" spans="1:20" ht="18.75" customHeight="1" x14ac:dyDescent="0.4">
      <c r="A196" s="5" t="s">
        <v>47</v>
      </c>
      <c r="B196" s="5" t="s">
        <v>259</v>
      </c>
      <c r="C196" s="6" t="str">
        <f t="shared" si="11"/>
        <v>CLJW6-8-38.0</v>
      </c>
      <c r="D196" s="6"/>
      <c r="E196" s="6" t="s">
        <v>51</v>
      </c>
      <c r="F196" s="6" t="s">
        <v>206</v>
      </c>
      <c r="G196" s="5" t="s">
        <v>129</v>
      </c>
      <c r="H196" s="5">
        <v>4</v>
      </c>
      <c r="I196" s="5">
        <f t="shared" si="10"/>
        <v>1</v>
      </c>
      <c r="J196" s="5">
        <f t="shared" si="9"/>
        <v>4</v>
      </c>
      <c r="K196" s="5"/>
      <c r="L196" s="5" t="s">
        <v>130</v>
      </c>
      <c r="M196" s="5" t="s">
        <v>131</v>
      </c>
      <c r="N196" s="7">
        <v>300</v>
      </c>
      <c r="O196" s="5" t="s">
        <v>22</v>
      </c>
      <c r="P196" s="5"/>
      <c r="Q196" s="5"/>
      <c r="R196" s="5" t="s">
        <v>22</v>
      </c>
      <c r="S196" s="5"/>
      <c r="T196" s="5"/>
    </row>
    <row r="197" spans="1:20" ht="18.75" customHeight="1" x14ac:dyDescent="0.4">
      <c r="A197" s="5" t="s">
        <v>47</v>
      </c>
      <c r="B197" s="5" t="s">
        <v>259</v>
      </c>
      <c r="C197" s="6" t="str">
        <f t="shared" si="11"/>
        <v>RS380-PH</v>
      </c>
      <c r="D197" s="6" t="s">
        <v>81</v>
      </c>
      <c r="E197" s="6" t="s">
        <v>198</v>
      </c>
      <c r="F197" s="6" t="s">
        <v>199</v>
      </c>
      <c r="G197" s="5" t="s">
        <v>33</v>
      </c>
      <c r="H197" s="5">
        <v>2</v>
      </c>
      <c r="I197" s="5">
        <f t="shared" si="10"/>
        <v>1</v>
      </c>
      <c r="J197" s="5">
        <f t="shared" si="9"/>
        <v>2</v>
      </c>
      <c r="K197" s="5" t="s">
        <v>200</v>
      </c>
      <c r="L197" s="5" t="s">
        <v>201</v>
      </c>
      <c r="M197" s="5"/>
      <c r="N197" s="7"/>
      <c r="O197" s="5" t="s">
        <v>22</v>
      </c>
      <c r="P197" s="5"/>
      <c r="Q197" s="5"/>
      <c r="R197" s="5" t="s">
        <v>22</v>
      </c>
      <c r="S197" s="5"/>
      <c r="T197" s="5"/>
    </row>
    <row r="198" spans="1:20" ht="18.75" customHeight="1" x14ac:dyDescent="0.4">
      <c r="A198" s="5" t="s">
        <v>47</v>
      </c>
      <c r="B198" s="5" t="s">
        <v>259</v>
      </c>
      <c r="C198" s="6" t="str">
        <f t="shared" si="11"/>
        <v>SS0.5-10</v>
      </c>
      <c r="D198" s="6" t="s">
        <v>202</v>
      </c>
      <c r="E198" s="6" t="s">
        <v>202</v>
      </c>
      <c r="F198" s="6" t="s">
        <v>203</v>
      </c>
      <c r="G198" s="5" t="s">
        <v>125</v>
      </c>
      <c r="H198" s="5">
        <v>2</v>
      </c>
      <c r="I198" s="5">
        <f t="shared" si="10"/>
        <v>1</v>
      </c>
      <c r="J198" s="5">
        <f t="shared" ref="J198:J241" si="12">H198*I198</f>
        <v>2</v>
      </c>
      <c r="K198" s="5"/>
      <c r="L198" s="5" t="s">
        <v>204</v>
      </c>
      <c r="M198" s="5"/>
      <c r="N198" s="7">
        <v>150</v>
      </c>
      <c r="O198" s="5" t="s">
        <v>22</v>
      </c>
      <c r="P198" s="5" t="s">
        <v>27</v>
      </c>
      <c r="Q198" s="5" t="s">
        <v>27</v>
      </c>
      <c r="R198" s="5" t="s">
        <v>22</v>
      </c>
      <c r="S198" s="5" t="s">
        <v>27</v>
      </c>
      <c r="T198" s="5" t="s">
        <v>27</v>
      </c>
    </row>
    <row r="199" spans="1:20" ht="18.75" customHeight="1" x14ac:dyDescent="0.4">
      <c r="A199" s="5" t="s">
        <v>47</v>
      </c>
      <c r="B199" s="5" t="s">
        <v>263</v>
      </c>
      <c r="C199" s="6" t="str">
        <f t="shared" si="11"/>
        <v>ARL-340BE</v>
      </c>
      <c r="D199" s="6"/>
      <c r="E199" s="6"/>
      <c r="F199" s="6" t="s">
        <v>329</v>
      </c>
      <c r="G199" s="5" t="s">
        <v>97</v>
      </c>
      <c r="H199" s="5">
        <v>1</v>
      </c>
      <c r="I199" s="5">
        <f t="shared" si="10"/>
        <v>1</v>
      </c>
      <c r="J199" s="5">
        <f t="shared" si="12"/>
        <v>1</v>
      </c>
      <c r="K199" s="5"/>
      <c r="L199" s="5"/>
      <c r="M199" s="5"/>
      <c r="N199" s="7"/>
      <c r="O199" s="5" t="s">
        <v>98</v>
      </c>
      <c r="P199" s="5" t="s">
        <v>99</v>
      </c>
      <c r="Q199" s="5" t="s">
        <v>100</v>
      </c>
      <c r="R199" s="5" t="s">
        <v>22</v>
      </c>
      <c r="S199" s="5" t="s">
        <v>27</v>
      </c>
      <c r="T199" s="5" t="s">
        <v>27</v>
      </c>
    </row>
    <row r="200" spans="1:20" ht="18.75" customHeight="1" x14ac:dyDescent="0.4">
      <c r="A200" s="5" t="s">
        <v>47</v>
      </c>
      <c r="B200" s="5" t="s">
        <v>263</v>
      </c>
      <c r="C200" s="6" t="str">
        <f t="shared" si="11"/>
        <v>CLJW6-8-15.5</v>
      </c>
      <c r="D200" s="6"/>
      <c r="E200" s="6" t="s">
        <v>51</v>
      </c>
      <c r="F200" s="6" t="s">
        <v>226</v>
      </c>
      <c r="G200" s="5" t="s">
        <v>129</v>
      </c>
      <c r="H200" s="5">
        <v>1</v>
      </c>
      <c r="I200" s="5">
        <f t="shared" si="10"/>
        <v>1</v>
      </c>
      <c r="J200" s="5">
        <f t="shared" si="12"/>
        <v>1</v>
      </c>
      <c r="K200" s="5"/>
      <c r="L200" s="5" t="s">
        <v>130</v>
      </c>
      <c r="M200" s="5" t="s">
        <v>131</v>
      </c>
      <c r="N200" s="7">
        <v>260</v>
      </c>
      <c r="O200" s="5" t="s">
        <v>22</v>
      </c>
      <c r="P200" s="5"/>
      <c r="Q200" s="5"/>
      <c r="R200" s="5" t="s">
        <v>22</v>
      </c>
      <c r="S200" s="5"/>
      <c r="T200" s="5"/>
    </row>
    <row r="201" spans="1:20" ht="18.75" customHeight="1" x14ac:dyDescent="0.4">
      <c r="A201" s="5" t="s">
        <v>47</v>
      </c>
      <c r="B201" s="5" t="s">
        <v>263</v>
      </c>
      <c r="C201" s="6" t="str">
        <f t="shared" si="11"/>
        <v>FWSJW-D8-V6-T6.0</v>
      </c>
      <c r="D201" s="6"/>
      <c r="E201" s="6" t="s">
        <v>51</v>
      </c>
      <c r="F201" s="6" t="s">
        <v>133</v>
      </c>
      <c r="G201" s="5" t="s">
        <v>129</v>
      </c>
      <c r="H201" s="5">
        <v>2</v>
      </c>
      <c r="I201" s="5">
        <f t="shared" si="10"/>
        <v>1</v>
      </c>
      <c r="J201" s="5">
        <f t="shared" si="12"/>
        <v>2</v>
      </c>
      <c r="K201" s="5"/>
      <c r="L201" s="5" t="s">
        <v>103</v>
      </c>
      <c r="M201" s="5" t="s">
        <v>131</v>
      </c>
      <c r="N201" s="7">
        <v>330</v>
      </c>
      <c r="O201" s="5" t="s">
        <v>22</v>
      </c>
      <c r="P201" s="5"/>
      <c r="Q201" s="5"/>
      <c r="R201" s="5" t="s">
        <v>22</v>
      </c>
      <c r="S201" s="5"/>
      <c r="T201" s="5"/>
    </row>
    <row r="202" spans="1:20" ht="18.75" customHeight="1" x14ac:dyDescent="0.4">
      <c r="A202" s="5" t="s">
        <v>47</v>
      </c>
      <c r="B202" s="5" t="s">
        <v>263</v>
      </c>
      <c r="C202" s="6" t="str">
        <f t="shared" si="11"/>
        <v>FWSJW-D8-V6-T5.5</v>
      </c>
      <c r="D202" s="6"/>
      <c r="E202" s="6" t="s">
        <v>51</v>
      </c>
      <c r="F202" s="6" t="s">
        <v>227</v>
      </c>
      <c r="G202" s="5" t="s">
        <v>129</v>
      </c>
      <c r="H202" s="5">
        <v>1</v>
      </c>
      <c r="I202" s="5">
        <f t="shared" si="10"/>
        <v>1</v>
      </c>
      <c r="J202" s="5">
        <f t="shared" si="12"/>
        <v>1</v>
      </c>
      <c r="K202" s="5"/>
      <c r="L202" s="5" t="s">
        <v>103</v>
      </c>
      <c r="M202" s="5" t="s">
        <v>131</v>
      </c>
      <c r="N202" s="7">
        <v>330</v>
      </c>
      <c r="O202" s="5" t="s">
        <v>22</v>
      </c>
      <c r="P202" s="5"/>
      <c r="Q202" s="5"/>
      <c r="R202" s="5" t="s">
        <v>22</v>
      </c>
      <c r="S202" s="5"/>
      <c r="T202" s="5"/>
    </row>
    <row r="203" spans="1:20" ht="18.75" customHeight="1" x14ac:dyDescent="0.4">
      <c r="A203" s="5" t="s">
        <v>47</v>
      </c>
      <c r="B203" s="5" t="s">
        <v>263</v>
      </c>
      <c r="C203" s="6" t="str">
        <f t="shared" si="11"/>
        <v>FL678ZZ</v>
      </c>
      <c r="D203" s="6"/>
      <c r="E203" s="6" t="s">
        <v>51</v>
      </c>
      <c r="F203" s="6" t="s">
        <v>228</v>
      </c>
      <c r="G203" s="5" t="s">
        <v>135</v>
      </c>
      <c r="H203" s="5">
        <v>2</v>
      </c>
      <c r="I203" s="5">
        <f t="shared" si="10"/>
        <v>1</v>
      </c>
      <c r="J203" s="5">
        <f t="shared" si="12"/>
        <v>2</v>
      </c>
      <c r="K203" s="5"/>
      <c r="L203" s="5" t="s">
        <v>136</v>
      </c>
      <c r="M203" s="5" t="s">
        <v>55</v>
      </c>
      <c r="N203" s="7">
        <v>510</v>
      </c>
      <c r="O203" s="5" t="s">
        <v>22</v>
      </c>
      <c r="P203" s="5"/>
      <c r="Q203" s="5"/>
      <c r="R203" s="5" t="s">
        <v>22</v>
      </c>
      <c r="S203" s="5"/>
      <c r="T203" s="5"/>
    </row>
    <row r="204" spans="1:20" ht="18.75" customHeight="1" x14ac:dyDescent="0.4">
      <c r="A204" s="5" t="s">
        <v>47</v>
      </c>
      <c r="B204" s="5" t="s">
        <v>263</v>
      </c>
      <c r="C204" s="6" t="str">
        <f t="shared" si="11"/>
        <v>SFB3-10</v>
      </c>
      <c r="D204" s="6" t="s">
        <v>51</v>
      </c>
      <c r="E204" s="6" t="s">
        <v>51</v>
      </c>
      <c r="F204" s="6" t="s">
        <v>229</v>
      </c>
      <c r="G204" s="5" t="s">
        <v>88</v>
      </c>
      <c r="H204" s="5">
        <v>9</v>
      </c>
      <c r="I204" s="5">
        <f t="shared" si="10"/>
        <v>1</v>
      </c>
      <c r="J204" s="5">
        <f t="shared" si="12"/>
        <v>9</v>
      </c>
      <c r="K204" s="5"/>
      <c r="L204" s="5" t="s">
        <v>230</v>
      </c>
      <c r="M204" s="5"/>
      <c r="N204" s="7"/>
      <c r="O204" s="5" t="s">
        <v>22</v>
      </c>
      <c r="P204" s="5"/>
      <c r="Q204" s="5"/>
      <c r="R204" s="5" t="s">
        <v>22</v>
      </c>
      <c r="S204" s="5"/>
      <c r="T204" s="5"/>
    </row>
    <row r="205" spans="1:20" ht="18.75" customHeight="1" x14ac:dyDescent="0.4">
      <c r="A205" s="5" t="s">
        <v>47</v>
      </c>
      <c r="B205" s="5" t="s">
        <v>263</v>
      </c>
      <c r="C205" s="6" t="str">
        <f t="shared" si="11"/>
        <v>CBSTBR3-10</v>
      </c>
      <c r="D205" s="6"/>
      <c r="E205" s="6" t="s">
        <v>51</v>
      </c>
      <c r="F205" s="6" t="s">
        <v>59</v>
      </c>
      <c r="G205" s="5" t="s">
        <v>57</v>
      </c>
      <c r="H205" s="5">
        <v>3</v>
      </c>
      <c r="I205" s="5">
        <f t="shared" si="10"/>
        <v>1</v>
      </c>
      <c r="J205" s="5">
        <f t="shared" si="12"/>
        <v>3</v>
      </c>
      <c r="K205" s="5"/>
      <c r="L205" s="5" t="s">
        <v>58</v>
      </c>
      <c r="M205" s="5" t="s">
        <v>55</v>
      </c>
      <c r="N205" s="7">
        <v>280</v>
      </c>
      <c r="O205" s="5" t="s">
        <v>22</v>
      </c>
      <c r="P205" s="5"/>
      <c r="Q205" s="5"/>
      <c r="R205" s="5" t="s">
        <v>22</v>
      </c>
      <c r="S205" s="5"/>
      <c r="T205" s="5"/>
    </row>
    <row r="206" spans="1:20" ht="18.75" customHeight="1" x14ac:dyDescent="0.4">
      <c r="A206" s="5" t="s">
        <v>47</v>
      </c>
      <c r="B206" s="5" t="s">
        <v>264</v>
      </c>
      <c r="C206" s="6" t="str">
        <f t="shared" si="11"/>
        <v>ARL-340BE</v>
      </c>
      <c r="D206" s="6"/>
      <c r="E206" s="6"/>
      <c r="F206" s="6" t="s">
        <v>329</v>
      </c>
      <c r="G206" s="5" t="s">
        <v>97</v>
      </c>
      <c r="H206" s="5">
        <v>1</v>
      </c>
      <c r="I206" s="5">
        <f t="shared" si="10"/>
        <v>1</v>
      </c>
      <c r="J206" s="5">
        <f t="shared" si="12"/>
        <v>1</v>
      </c>
      <c r="K206" s="5"/>
      <c r="L206" s="5"/>
      <c r="M206" s="5"/>
      <c r="N206" s="7"/>
      <c r="O206" s="5" t="s">
        <v>98</v>
      </c>
      <c r="P206" s="5" t="s">
        <v>99</v>
      </c>
      <c r="Q206" s="5" t="s">
        <v>100</v>
      </c>
      <c r="R206" s="5" t="s">
        <v>22</v>
      </c>
      <c r="S206" s="5" t="s">
        <v>27</v>
      </c>
      <c r="T206" s="5" t="s">
        <v>27</v>
      </c>
    </row>
    <row r="207" spans="1:20" ht="18.75" customHeight="1" x14ac:dyDescent="0.4">
      <c r="A207" s="5" t="s">
        <v>47</v>
      </c>
      <c r="B207" s="5" t="s">
        <v>264</v>
      </c>
      <c r="C207" s="6" t="str">
        <f t="shared" si="11"/>
        <v>CLJW6-8-15.5</v>
      </c>
      <c r="D207" s="6"/>
      <c r="E207" s="6" t="s">
        <v>51</v>
      </c>
      <c r="F207" s="6" t="s">
        <v>226</v>
      </c>
      <c r="G207" s="5" t="s">
        <v>129</v>
      </c>
      <c r="H207" s="5">
        <v>1</v>
      </c>
      <c r="I207" s="5">
        <f t="shared" si="10"/>
        <v>1</v>
      </c>
      <c r="J207" s="5">
        <f t="shared" si="12"/>
        <v>1</v>
      </c>
      <c r="K207" s="5"/>
      <c r="L207" s="5" t="s">
        <v>130</v>
      </c>
      <c r="M207" s="5" t="s">
        <v>131</v>
      </c>
      <c r="N207" s="7">
        <v>260</v>
      </c>
      <c r="O207" s="5" t="s">
        <v>22</v>
      </c>
      <c r="P207" s="5"/>
      <c r="Q207" s="5"/>
      <c r="R207" s="5" t="s">
        <v>22</v>
      </c>
      <c r="S207" s="5"/>
      <c r="T207" s="5"/>
    </row>
    <row r="208" spans="1:20" ht="18.75" customHeight="1" x14ac:dyDescent="0.4">
      <c r="A208" s="5" t="s">
        <v>47</v>
      </c>
      <c r="B208" s="5" t="s">
        <v>264</v>
      </c>
      <c r="C208" s="6" t="str">
        <f t="shared" si="11"/>
        <v>FWSJW-D8-V6-T6.0</v>
      </c>
      <c r="D208" s="6"/>
      <c r="E208" s="6" t="s">
        <v>51</v>
      </c>
      <c r="F208" s="6" t="s">
        <v>133</v>
      </c>
      <c r="G208" s="5" t="s">
        <v>129</v>
      </c>
      <c r="H208" s="5">
        <v>2</v>
      </c>
      <c r="I208" s="5">
        <f t="shared" si="10"/>
        <v>1</v>
      </c>
      <c r="J208" s="5">
        <f t="shared" si="12"/>
        <v>2</v>
      </c>
      <c r="K208" s="5"/>
      <c r="L208" s="5" t="s">
        <v>103</v>
      </c>
      <c r="M208" s="5" t="s">
        <v>131</v>
      </c>
      <c r="N208" s="7">
        <v>330</v>
      </c>
      <c r="O208" s="5" t="s">
        <v>22</v>
      </c>
      <c r="P208" s="5"/>
      <c r="Q208" s="5"/>
      <c r="R208" s="5" t="s">
        <v>22</v>
      </c>
      <c r="S208" s="5"/>
      <c r="T208" s="5"/>
    </row>
    <row r="209" spans="1:20" ht="18.75" customHeight="1" x14ac:dyDescent="0.4">
      <c r="A209" s="5" t="s">
        <v>47</v>
      </c>
      <c r="B209" s="5" t="s">
        <v>264</v>
      </c>
      <c r="C209" s="6" t="str">
        <f t="shared" si="11"/>
        <v>FWSJW-D8-V6-T5.5</v>
      </c>
      <c r="D209" s="6"/>
      <c r="E209" s="6" t="s">
        <v>51</v>
      </c>
      <c r="F209" s="6" t="s">
        <v>227</v>
      </c>
      <c r="G209" s="5" t="s">
        <v>129</v>
      </c>
      <c r="H209" s="5">
        <v>1</v>
      </c>
      <c r="I209" s="5">
        <f t="shared" si="10"/>
        <v>1</v>
      </c>
      <c r="J209" s="5">
        <f t="shared" si="12"/>
        <v>1</v>
      </c>
      <c r="K209" s="5"/>
      <c r="L209" s="5" t="s">
        <v>103</v>
      </c>
      <c r="M209" s="5" t="s">
        <v>131</v>
      </c>
      <c r="N209" s="7">
        <v>330</v>
      </c>
      <c r="O209" s="5" t="s">
        <v>22</v>
      </c>
      <c r="P209" s="5"/>
      <c r="Q209" s="5"/>
      <c r="R209" s="5" t="s">
        <v>22</v>
      </c>
      <c r="S209" s="5"/>
      <c r="T209" s="5"/>
    </row>
    <row r="210" spans="1:20" ht="18.75" customHeight="1" x14ac:dyDescent="0.4">
      <c r="A210" s="5" t="s">
        <v>47</v>
      </c>
      <c r="B210" s="5" t="s">
        <v>264</v>
      </c>
      <c r="C210" s="6" t="str">
        <f t="shared" si="11"/>
        <v>FL678ZZ</v>
      </c>
      <c r="D210" s="6"/>
      <c r="E210" s="6" t="s">
        <v>51</v>
      </c>
      <c r="F210" s="6" t="s">
        <v>228</v>
      </c>
      <c r="G210" s="5" t="s">
        <v>135</v>
      </c>
      <c r="H210" s="5">
        <v>2</v>
      </c>
      <c r="I210" s="5">
        <f t="shared" si="10"/>
        <v>1</v>
      </c>
      <c r="J210" s="5">
        <f t="shared" si="12"/>
        <v>2</v>
      </c>
      <c r="K210" s="5"/>
      <c r="L210" s="5" t="s">
        <v>136</v>
      </c>
      <c r="M210" s="5" t="s">
        <v>55</v>
      </c>
      <c r="N210" s="7">
        <v>510</v>
      </c>
      <c r="O210" s="5" t="s">
        <v>22</v>
      </c>
      <c r="P210" s="5"/>
      <c r="Q210" s="5"/>
      <c r="R210" s="5" t="s">
        <v>22</v>
      </c>
      <c r="S210" s="5"/>
      <c r="T210" s="5"/>
    </row>
    <row r="211" spans="1:20" ht="18.75" customHeight="1" x14ac:dyDescent="0.4">
      <c r="A211" s="5" t="s">
        <v>47</v>
      </c>
      <c r="B211" s="5" t="s">
        <v>264</v>
      </c>
      <c r="C211" s="6" t="str">
        <f t="shared" si="11"/>
        <v>SFB3-10</v>
      </c>
      <c r="D211" s="6" t="s">
        <v>51</v>
      </c>
      <c r="E211" s="6" t="s">
        <v>51</v>
      </c>
      <c r="F211" s="6" t="s">
        <v>229</v>
      </c>
      <c r="G211" s="5" t="s">
        <v>88</v>
      </c>
      <c r="H211" s="5">
        <v>9</v>
      </c>
      <c r="I211" s="5">
        <f t="shared" si="10"/>
        <v>1</v>
      </c>
      <c r="J211" s="5">
        <f t="shared" si="12"/>
        <v>9</v>
      </c>
      <c r="K211" s="5"/>
      <c r="L211" s="5" t="s">
        <v>230</v>
      </c>
      <c r="M211" s="5"/>
      <c r="N211" s="7"/>
      <c r="O211" s="5" t="s">
        <v>22</v>
      </c>
      <c r="P211" s="5"/>
      <c r="Q211" s="5"/>
      <c r="R211" s="5" t="s">
        <v>22</v>
      </c>
      <c r="S211" s="5"/>
      <c r="T211" s="5"/>
    </row>
    <row r="212" spans="1:20" ht="18.75" customHeight="1" x14ac:dyDescent="0.4">
      <c r="A212" s="5" t="s">
        <v>47</v>
      </c>
      <c r="B212" s="5" t="s">
        <v>264</v>
      </c>
      <c r="C212" s="6" t="str">
        <f t="shared" si="11"/>
        <v>CBSTBR3-10</v>
      </c>
      <c r="D212" s="6"/>
      <c r="E212" s="6" t="s">
        <v>51</v>
      </c>
      <c r="F212" s="6" t="s">
        <v>59</v>
      </c>
      <c r="G212" s="5" t="s">
        <v>57</v>
      </c>
      <c r="H212" s="5">
        <v>3</v>
      </c>
      <c r="I212" s="5">
        <f t="shared" si="10"/>
        <v>1</v>
      </c>
      <c r="J212" s="5">
        <f t="shared" si="12"/>
        <v>3</v>
      </c>
      <c r="K212" s="5"/>
      <c r="L212" s="5" t="s">
        <v>58</v>
      </c>
      <c r="M212" s="5" t="s">
        <v>55</v>
      </c>
      <c r="N212" s="7">
        <v>280</v>
      </c>
      <c r="O212" s="5" t="s">
        <v>22</v>
      </c>
      <c r="P212" s="5"/>
      <c r="Q212" s="5"/>
      <c r="R212" s="5" t="s">
        <v>22</v>
      </c>
      <c r="S212" s="5"/>
      <c r="T212" s="5"/>
    </row>
    <row r="213" spans="1:20" ht="18.75" customHeight="1" x14ac:dyDescent="0.4">
      <c r="A213" s="5" t="s">
        <v>47</v>
      </c>
      <c r="B213" s="5" t="s">
        <v>266</v>
      </c>
      <c r="C213" s="6" t="str">
        <f t="shared" si="11"/>
        <v>B6700ZZ</v>
      </c>
      <c r="D213" s="6"/>
      <c r="E213" s="6" t="s">
        <v>51</v>
      </c>
      <c r="F213" s="6" t="s">
        <v>242</v>
      </c>
      <c r="G213" s="5" t="s">
        <v>135</v>
      </c>
      <c r="H213" s="5">
        <v>1</v>
      </c>
      <c r="I213" s="5">
        <f t="shared" si="10"/>
        <v>6</v>
      </c>
      <c r="J213" s="5">
        <f t="shared" si="12"/>
        <v>6</v>
      </c>
      <c r="K213" s="5"/>
      <c r="L213" s="5" t="s">
        <v>136</v>
      </c>
      <c r="M213" s="5" t="s">
        <v>55</v>
      </c>
      <c r="N213" s="7">
        <v>710</v>
      </c>
      <c r="O213" s="5" t="s">
        <v>22</v>
      </c>
      <c r="P213" s="5"/>
      <c r="Q213" s="5"/>
      <c r="R213" s="5" t="s">
        <v>22</v>
      </c>
      <c r="S213" s="5"/>
      <c r="T213" s="5"/>
    </row>
    <row r="214" spans="1:20" ht="18.75" customHeight="1" x14ac:dyDescent="0.4">
      <c r="A214" s="5" t="s">
        <v>47</v>
      </c>
      <c r="B214" s="5" t="s">
        <v>266</v>
      </c>
      <c r="C214" s="6" t="str">
        <f t="shared" si="11"/>
        <v>SFB3-5</v>
      </c>
      <c r="D214" s="6" t="s">
        <v>51</v>
      </c>
      <c r="E214" s="6" t="s">
        <v>51</v>
      </c>
      <c r="F214" s="6" t="s">
        <v>243</v>
      </c>
      <c r="G214" s="5" t="s">
        <v>88</v>
      </c>
      <c r="H214" s="5">
        <v>2</v>
      </c>
      <c r="I214" s="5">
        <f t="shared" si="10"/>
        <v>6</v>
      </c>
      <c r="J214" s="5">
        <f t="shared" si="12"/>
        <v>12</v>
      </c>
      <c r="K214" s="5"/>
      <c r="L214" s="5" t="s">
        <v>230</v>
      </c>
      <c r="M214" s="5"/>
      <c r="N214" s="7"/>
      <c r="O214" s="5" t="s">
        <v>22</v>
      </c>
      <c r="P214" s="5"/>
      <c r="Q214" s="5"/>
      <c r="R214" s="5" t="s">
        <v>22</v>
      </c>
      <c r="S214" s="5"/>
      <c r="T214" s="5"/>
    </row>
    <row r="215" spans="1:20" ht="18.75" customHeight="1" x14ac:dyDescent="0.4">
      <c r="A215" s="5" t="s">
        <v>47</v>
      </c>
      <c r="B215" s="5" t="s">
        <v>266</v>
      </c>
      <c r="C215" s="6" t="str">
        <f t="shared" si="11"/>
        <v>CBSTBR3-4</v>
      </c>
      <c r="D215" s="6"/>
      <c r="E215" s="6" t="s">
        <v>51</v>
      </c>
      <c r="F215" s="6" t="s">
        <v>244</v>
      </c>
      <c r="G215" s="5" t="s">
        <v>57</v>
      </c>
      <c r="H215" s="5">
        <v>3</v>
      </c>
      <c r="I215" s="5">
        <f t="shared" si="10"/>
        <v>6</v>
      </c>
      <c r="J215" s="5">
        <f t="shared" si="12"/>
        <v>18</v>
      </c>
      <c r="K215" s="5"/>
      <c r="L215" s="5" t="s">
        <v>58</v>
      </c>
      <c r="M215" s="5" t="s">
        <v>55</v>
      </c>
      <c r="N215" s="7">
        <v>280</v>
      </c>
      <c r="O215" s="5" t="s">
        <v>22</v>
      </c>
      <c r="P215" s="5"/>
      <c r="Q215" s="5"/>
      <c r="R215" s="5" t="s">
        <v>22</v>
      </c>
      <c r="S215" s="5"/>
      <c r="T215" s="5"/>
    </row>
    <row r="216" spans="1:20" ht="18.75" customHeight="1" x14ac:dyDescent="0.4">
      <c r="A216" s="5" t="s">
        <v>47</v>
      </c>
      <c r="B216" s="5" t="s">
        <v>266</v>
      </c>
      <c r="C216" s="6" t="str">
        <f t="shared" si="11"/>
        <v>WSSB5-3-2</v>
      </c>
      <c r="D216" s="6"/>
      <c r="E216" s="6" t="s">
        <v>51</v>
      </c>
      <c r="F216" s="6" t="s">
        <v>245</v>
      </c>
      <c r="G216" s="5" t="s">
        <v>246</v>
      </c>
      <c r="H216" s="5">
        <v>1</v>
      </c>
      <c r="I216" s="5">
        <f t="shared" si="10"/>
        <v>6</v>
      </c>
      <c r="J216" s="5">
        <f t="shared" si="12"/>
        <v>6</v>
      </c>
      <c r="K216" s="5"/>
      <c r="L216" s="5" t="s">
        <v>247</v>
      </c>
      <c r="M216" s="5" t="s">
        <v>55</v>
      </c>
      <c r="N216" s="7">
        <v>160</v>
      </c>
      <c r="O216" s="5" t="s">
        <v>22</v>
      </c>
      <c r="P216" s="5"/>
      <c r="Q216" s="5"/>
      <c r="R216" s="5" t="s">
        <v>22</v>
      </c>
      <c r="S216" s="5"/>
      <c r="T216" s="5"/>
    </row>
    <row r="217" spans="1:20" ht="18.75" customHeight="1" x14ac:dyDescent="0.4">
      <c r="A217" s="5" t="s">
        <v>47</v>
      </c>
      <c r="B217" s="5" t="s">
        <v>207</v>
      </c>
      <c r="C217" s="6" t="str">
        <f t="shared" si="11"/>
        <v>ARL-340BE</v>
      </c>
      <c r="D217" s="6" t="s">
        <v>73</v>
      </c>
      <c r="E217" s="6" t="s">
        <v>73</v>
      </c>
      <c r="F217" s="6" t="s">
        <v>191</v>
      </c>
      <c r="G217" s="5" t="s">
        <v>97</v>
      </c>
      <c r="H217" s="5">
        <v>1</v>
      </c>
      <c r="I217" s="5">
        <f t="shared" si="10"/>
        <v>2</v>
      </c>
      <c r="J217" s="5">
        <f t="shared" si="12"/>
        <v>2</v>
      </c>
      <c r="K217" s="5"/>
      <c r="L217" s="5" t="s">
        <v>75</v>
      </c>
      <c r="M217" s="5"/>
      <c r="N217" s="7"/>
      <c r="O217" s="5" t="s">
        <v>98</v>
      </c>
      <c r="P217" s="5" t="s">
        <v>99</v>
      </c>
      <c r="Q217" s="5" t="s">
        <v>100</v>
      </c>
      <c r="R217" s="5" t="s">
        <v>22</v>
      </c>
      <c r="S217" s="5" t="s">
        <v>27</v>
      </c>
      <c r="T217" s="5" t="s">
        <v>27</v>
      </c>
    </row>
    <row r="218" spans="1:20" ht="18.75" customHeight="1" x14ac:dyDescent="0.4">
      <c r="A218" s="5" t="s">
        <v>47</v>
      </c>
      <c r="B218" s="5" t="s">
        <v>207</v>
      </c>
      <c r="C218" s="6" t="str">
        <f t="shared" si="11"/>
        <v>VUR6-20</v>
      </c>
      <c r="D218" s="6"/>
      <c r="E218" s="6" t="s">
        <v>51</v>
      </c>
      <c r="F218" s="6" t="s">
        <v>271</v>
      </c>
      <c r="G218" s="5" t="s">
        <v>78</v>
      </c>
      <c r="H218" s="5">
        <v>1</v>
      </c>
      <c r="I218" s="5">
        <f t="shared" si="10"/>
        <v>2</v>
      </c>
      <c r="J218" s="5">
        <f t="shared" si="12"/>
        <v>2</v>
      </c>
      <c r="K218" s="5"/>
      <c r="L218" s="5" t="s">
        <v>79</v>
      </c>
      <c r="M218" s="5" t="s">
        <v>55</v>
      </c>
      <c r="N218" s="7">
        <v>268</v>
      </c>
      <c r="O218" s="5" t="s">
        <v>22</v>
      </c>
      <c r="P218" s="5"/>
      <c r="Q218" s="5"/>
      <c r="R218" s="5" t="s">
        <v>22</v>
      </c>
      <c r="S218" s="5"/>
      <c r="T218" s="5"/>
    </row>
    <row r="219" spans="1:20" ht="18.75" customHeight="1" x14ac:dyDescent="0.4">
      <c r="A219" s="5" t="s">
        <v>47</v>
      </c>
      <c r="B219" s="5" t="s">
        <v>276</v>
      </c>
      <c r="C219" s="6" t="str">
        <f t="shared" si="11"/>
        <v>CBSTBR3-6</v>
      </c>
      <c r="D219" s="6"/>
      <c r="E219" s="6" t="s">
        <v>51</v>
      </c>
      <c r="F219" s="6" t="s">
        <v>86</v>
      </c>
      <c r="G219" s="5" t="s">
        <v>57</v>
      </c>
      <c r="H219" s="5">
        <v>3</v>
      </c>
      <c r="I219" s="5">
        <f t="shared" si="10"/>
        <v>2</v>
      </c>
      <c r="J219" s="5">
        <f t="shared" si="12"/>
        <v>6</v>
      </c>
      <c r="K219" s="5"/>
      <c r="L219" s="5" t="s">
        <v>58</v>
      </c>
      <c r="M219" s="5" t="s">
        <v>55</v>
      </c>
      <c r="N219" s="7">
        <v>280</v>
      </c>
      <c r="O219" s="5" t="s">
        <v>22</v>
      </c>
      <c r="P219" s="5"/>
      <c r="Q219" s="5"/>
      <c r="R219" s="5" t="s">
        <v>22</v>
      </c>
      <c r="S219" s="5"/>
      <c r="T219" s="5"/>
    </row>
    <row r="220" spans="1:20" ht="18.75" customHeight="1" x14ac:dyDescent="0.4">
      <c r="A220" s="5" t="s">
        <v>47</v>
      </c>
      <c r="B220" s="5" t="s">
        <v>207</v>
      </c>
      <c r="C220" s="6" t="str">
        <f t="shared" si="11"/>
        <v>SCCN6-6</v>
      </c>
      <c r="D220" s="6"/>
      <c r="E220" s="6" t="s">
        <v>51</v>
      </c>
      <c r="F220" s="6" t="s">
        <v>272</v>
      </c>
      <c r="G220" s="5" t="s">
        <v>33</v>
      </c>
      <c r="H220" s="5">
        <v>1</v>
      </c>
      <c r="I220" s="5">
        <f t="shared" si="10"/>
        <v>2</v>
      </c>
      <c r="J220" s="5">
        <f t="shared" si="12"/>
        <v>2</v>
      </c>
      <c r="K220" s="5"/>
      <c r="L220" s="5" t="s">
        <v>273</v>
      </c>
      <c r="M220" s="5" t="s">
        <v>55</v>
      </c>
      <c r="N220" s="7">
        <v>90</v>
      </c>
      <c r="O220" s="5" t="s">
        <v>22</v>
      </c>
      <c r="P220" s="5"/>
      <c r="Q220" s="5"/>
      <c r="R220" s="5" t="s">
        <v>22</v>
      </c>
      <c r="S220" s="5"/>
      <c r="T220" s="5"/>
    </row>
    <row r="221" spans="1:20" ht="18.75" customHeight="1" x14ac:dyDescent="0.4">
      <c r="A221" s="5" t="s">
        <v>47</v>
      </c>
      <c r="B221" s="5" t="s">
        <v>207</v>
      </c>
      <c r="C221" s="6" t="str">
        <f t="shared" si="11"/>
        <v>FWSJW-D8-V6-T5.5</v>
      </c>
      <c r="D221" s="6"/>
      <c r="E221" s="6" t="s">
        <v>51</v>
      </c>
      <c r="F221" s="6" t="s">
        <v>227</v>
      </c>
      <c r="G221" s="5" t="s">
        <v>129</v>
      </c>
      <c r="H221" s="5">
        <v>1</v>
      </c>
      <c r="I221" s="5">
        <f t="shared" ref="I221:I284" si="13">SUMIF($C:$C,"="&amp;B221,J:J)</f>
        <v>2</v>
      </c>
      <c r="J221" s="5">
        <f t="shared" si="12"/>
        <v>2</v>
      </c>
      <c r="K221" s="5"/>
      <c r="L221" s="5" t="s">
        <v>103</v>
      </c>
      <c r="M221" s="5" t="s">
        <v>131</v>
      </c>
      <c r="N221" s="7">
        <v>330</v>
      </c>
      <c r="O221" s="5" t="s">
        <v>22</v>
      </c>
      <c r="P221" s="5"/>
      <c r="Q221" s="5"/>
      <c r="R221" s="5" t="s">
        <v>22</v>
      </c>
      <c r="S221" s="5"/>
      <c r="T221" s="5"/>
    </row>
    <row r="222" spans="1:20" ht="18.75" customHeight="1" x14ac:dyDescent="0.4">
      <c r="A222" s="5" t="s">
        <v>47</v>
      </c>
      <c r="B222" s="5" t="s">
        <v>207</v>
      </c>
      <c r="C222" s="6" t="str">
        <f t="shared" si="11"/>
        <v>MPBRU6-8</v>
      </c>
      <c r="D222" s="6"/>
      <c r="E222" s="6" t="s">
        <v>51</v>
      </c>
      <c r="F222" s="6" t="s">
        <v>274</v>
      </c>
      <c r="G222" s="5" t="s">
        <v>33</v>
      </c>
      <c r="H222" s="5">
        <v>1</v>
      </c>
      <c r="I222" s="5">
        <f t="shared" si="13"/>
        <v>2</v>
      </c>
      <c r="J222" s="5">
        <f t="shared" si="12"/>
        <v>2</v>
      </c>
      <c r="K222" s="5"/>
      <c r="L222" s="5" t="s">
        <v>105</v>
      </c>
      <c r="M222" s="5" t="s">
        <v>55</v>
      </c>
      <c r="N222" s="7">
        <v>720</v>
      </c>
      <c r="O222" s="5" t="s">
        <v>22</v>
      </c>
      <c r="P222" s="5"/>
      <c r="Q222" s="5"/>
      <c r="R222" s="5" t="s">
        <v>22</v>
      </c>
      <c r="S222" s="5"/>
      <c r="T222" s="5"/>
    </row>
    <row r="223" spans="1:20" ht="18.75" customHeight="1" x14ac:dyDescent="0.4">
      <c r="A223" s="5" t="s">
        <v>47</v>
      </c>
      <c r="B223" s="5" t="s">
        <v>207</v>
      </c>
      <c r="C223" s="6" t="str">
        <f t="shared" si="11"/>
        <v>WSSB8-6-1.5</v>
      </c>
      <c r="D223" s="6"/>
      <c r="E223" s="6" t="s">
        <v>51</v>
      </c>
      <c r="F223" s="6" t="s">
        <v>275</v>
      </c>
      <c r="G223" s="5" t="s">
        <v>246</v>
      </c>
      <c r="H223" s="5">
        <v>1</v>
      </c>
      <c r="I223" s="5">
        <f t="shared" si="13"/>
        <v>2</v>
      </c>
      <c r="J223" s="5">
        <f t="shared" si="12"/>
        <v>2</v>
      </c>
      <c r="K223" s="5"/>
      <c r="L223" s="5" t="s">
        <v>247</v>
      </c>
      <c r="M223" s="5" t="s">
        <v>55</v>
      </c>
      <c r="N223" s="7">
        <v>160</v>
      </c>
      <c r="O223" s="5" t="s">
        <v>22</v>
      </c>
      <c r="P223" s="5"/>
      <c r="Q223" s="5"/>
      <c r="R223" s="5" t="s">
        <v>22</v>
      </c>
      <c r="S223" s="5"/>
      <c r="T223" s="5"/>
    </row>
    <row r="224" spans="1:20" ht="18.75" customHeight="1" x14ac:dyDescent="0.4">
      <c r="A224" s="5" t="s">
        <v>47</v>
      </c>
      <c r="B224" s="5" t="s">
        <v>287</v>
      </c>
      <c r="C224" s="6" t="str">
        <f t="shared" si="11"/>
        <v>ARL-340BE</v>
      </c>
      <c r="D224" s="6" t="s">
        <v>73</v>
      </c>
      <c r="E224" s="6" t="s">
        <v>73</v>
      </c>
      <c r="F224" s="6" t="s">
        <v>191</v>
      </c>
      <c r="G224" s="5" t="s">
        <v>97</v>
      </c>
      <c r="H224" s="5">
        <v>3</v>
      </c>
      <c r="I224" s="5">
        <f t="shared" si="13"/>
        <v>1</v>
      </c>
      <c r="J224" s="5">
        <f t="shared" si="12"/>
        <v>3</v>
      </c>
      <c r="K224" s="5"/>
      <c r="L224" s="5" t="s">
        <v>75</v>
      </c>
      <c r="M224" s="5"/>
      <c r="N224" s="7"/>
      <c r="O224" s="5" t="s">
        <v>98</v>
      </c>
      <c r="P224" s="5" t="s">
        <v>99</v>
      </c>
      <c r="Q224" s="5" t="s">
        <v>100</v>
      </c>
      <c r="R224" s="5" t="s">
        <v>22</v>
      </c>
      <c r="S224" s="5" t="s">
        <v>27</v>
      </c>
      <c r="T224" s="8" t="s">
        <v>27</v>
      </c>
    </row>
    <row r="225" spans="1:20" ht="18.75" customHeight="1" x14ac:dyDescent="0.4">
      <c r="A225" s="5" t="s">
        <v>47</v>
      </c>
      <c r="B225" s="5" t="s">
        <v>287</v>
      </c>
      <c r="C225" s="6" t="str">
        <f t="shared" si="11"/>
        <v>CB2.6-5</v>
      </c>
      <c r="D225" s="6"/>
      <c r="E225" s="6" t="s">
        <v>51</v>
      </c>
      <c r="F225" s="6" t="s">
        <v>196</v>
      </c>
      <c r="G225" s="5" t="s">
        <v>57</v>
      </c>
      <c r="H225" s="5">
        <v>6</v>
      </c>
      <c r="I225" s="5">
        <f t="shared" si="13"/>
        <v>1</v>
      </c>
      <c r="J225" s="5">
        <f t="shared" si="12"/>
        <v>6</v>
      </c>
      <c r="K225" s="5"/>
      <c r="L225" s="5" t="s">
        <v>197</v>
      </c>
      <c r="M225" s="5" t="s">
        <v>55</v>
      </c>
      <c r="N225" s="7">
        <v>642</v>
      </c>
      <c r="O225" s="5" t="s">
        <v>22</v>
      </c>
      <c r="P225" s="5"/>
      <c r="Q225" s="5"/>
      <c r="R225" s="5" t="s">
        <v>22</v>
      </c>
      <c r="S225" s="5"/>
      <c r="T225" s="8"/>
    </row>
    <row r="226" spans="1:20" ht="18.75" customHeight="1" x14ac:dyDescent="0.4">
      <c r="A226" s="5" t="s">
        <v>47</v>
      </c>
      <c r="B226" s="5" t="s">
        <v>287</v>
      </c>
      <c r="C226" s="6" t="str">
        <f t="shared" si="11"/>
        <v>RS380-PH</v>
      </c>
      <c r="D226" s="6" t="s">
        <v>81</v>
      </c>
      <c r="E226" s="6" t="s">
        <v>198</v>
      </c>
      <c r="F226" s="6" t="s">
        <v>199</v>
      </c>
      <c r="G226" s="5" t="s">
        <v>33</v>
      </c>
      <c r="H226" s="5">
        <v>3</v>
      </c>
      <c r="I226" s="5">
        <f t="shared" si="13"/>
        <v>1</v>
      </c>
      <c r="J226" s="5">
        <f t="shared" si="12"/>
        <v>3</v>
      </c>
      <c r="K226" s="5" t="s">
        <v>200</v>
      </c>
      <c r="L226" s="5" t="s">
        <v>201</v>
      </c>
      <c r="M226" s="5"/>
      <c r="N226" s="7"/>
      <c r="O226" s="5" t="s">
        <v>22</v>
      </c>
      <c r="P226" s="5"/>
      <c r="Q226" s="5"/>
      <c r="R226" s="5" t="s">
        <v>22</v>
      </c>
      <c r="S226" s="5"/>
      <c r="T226" s="8"/>
    </row>
    <row r="227" spans="1:20" ht="18.75" customHeight="1" x14ac:dyDescent="0.4">
      <c r="A227" s="5" t="s">
        <v>47</v>
      </c>
      <c r="B227" s="5" t="s">
        <v>287</v>
      </c>
      <c r="C227" s="6" t="str">
        <f t="shared" si="11"/>
        <v>SS0.5-10</v>
      </c>
      <c r="D227" s="6" t="s">
        <v>202</v>
      </c>
      <c r="E227" s="6" t="s">
        <v>202</v>
      </c>
      <c r="F227" s="6" t="s">
        <v>203</v>
      </c>
      <c r="G227" s="5" t="s">
        <v>125</v>
      </c>
      <c r="H227" s="5">
        <v>3</v>
      </c>
      <c r="I227" s="5">
        <f t="shared" si="13"/>
        <v>1</v>
      </c>
      <c r="J227" s="5">
        <f t="shared" si="12"/>
        <v>3</v>
      </c>
      <c r="K227" s="5"/>
      <c r="L227" s="5" t="s">
        <v>204</v>
      </c>
      <c r="M227" s="5"/>
      <c r="N227" s="7">
        <v>150</v>
      </c>
      <c r="O227" s="5" t="s">
        <v>22</v>
      </c>
      <c r="P227" s="5" t="s">
        <v>27</v>
      </c>
      <c r="Q227" s="5" t="s">
        <v>27</v>
      </c>
      <c r="R227" s="5" t="s">
        <v>22</v>
      </c>
      <c r="S227" s="5" t="s">
        <v>27</v>
      </c>
      <c r="T227" s="8" t="s">
        <v>27</v>
      </c>
    </row>
    <row r="228" spans="1:20" ht="18.75" customHeight="1" x14ac:dyDescent="0.4">
      <c r="A228" s="5" t="s">
        <v>47</v>
      </c>
      <c r="B228" s="5" t="s">
        <v>287</v>
      </c>
      <c r="C228" s="6" t="str">
        <f t="shared" si="11"/>
        <v>CL-315BE</v>
      </c>
      <c r="D228" s="6" t="s">
        <v>73</v>
      </c>
      <c r="E228" s="6" t="s">
        <v>73</v>
      </c>
      <c r="F228" s="6" t="s">
        <v>296</v>
      </c>
      <c r="G228" s="5" t="s">
        <v>97</v>
      </c>
      <c r="H228" s="5">
        <v>4</v>
      </c>
      <c r="I228" s="5">
        <f t="shared" si="13"/>
        <v>1</v>
      </c>
      <c r="J228" s="5">
        <f t="shared" si="12"/>
        <v>4</v>
      </c>
      <c r="K228" s="5"/>
      <c r="L228" s="5" t="s">
        <v>297</v>
      </c>
      <c r="M228" s="5"/>
      <c r="N228" s="7">
        <v>46</v>
      </c>
      <c r="O228" s="5" t="s">
        <v>98</v>
      </c>
      <c r="P228" s="5" t="s">
        <v>99</v>
      </c>
      <c r="Q228" s="5" t="s">
        <v>100</v>
      </c>
      <c r="R228" s="5" t="s">
        <v>22</v>
      </c>
      <c r="S228" s="5" t="s">
        <v>27</v>
      </c>
      <c r="T228" s="8" t="s">
        <v>27</v>
      </c>
    </row>
    <row r="229" spans="1:20" ht="18.75" customHeight="1" x14ac:dyDescent="0.4">
      <c r="A229" s="5" t="s">
        <v>47</v>
      </c>
      <c r="B229" s="5" t="s">
        <v>292</v>
      </c>
      <c r="C229" s="6" t="str">
        <f t="shared" si="11"/>
        <v>DP-C4x12</v>
      </c>
      <c r="D229" s="6" t="s">
        <v>51</v>
      </c>
      <c r="E229" s="6" t="s">
        <v>119</v>
      </c>
      <c r="F229" s="6" t="s">
        <v>317</v>
      </c>
      <c r="G229" s="5" t="s">
        <v>309</v>
      </c>
      <c r="H229" s="5">
        <v>8</v>
      </c>
      <c r="I229" s="5">
        <f t="shared" si="13"/>
        <v>1</v>
      </c>
      <c r="J229" s="5">
        <f t="shared" si="12"/>
        <v>8</v>
      </c>
      <c r="K229" s="5" t="s">
        <v>310</v>
      </c>
      <c r="L229" s="5" t="s">
        <v>163</v>
      </c>
      <c r="M229" s="5"/>
      <c r="N229" s="7"/>
      <c r="O229" s="5" t="s">
        <v>22</v>
      </c>
      <c r="P229" s="5"/>
      <c r="Q229" s="5"/>
      <c r="R229" s="5" t="s">
        <v>22</v>
      </c>
      <c r="S229" s="5"/>
      <c r="T229" s="5"/>
    </row>
    <row r="230" spans="1:20" ht="18.75" customHeight="1" x14ac:dyDescent="0.4">
      <c r="A230" s="5" t="s">
        <v>47</v>
      </c>
      <c r="B230" s="5" t="s">
        <v>292</v>
      </c>
      <c r="C230" s="6" t="str">
        <f t="shared" si="11"/>
        <v>GEFHBB0.5-80-5-15-W0-LFC27-M6</v>
      </c>
      <c r="D230" s="6"/>
      <c r="E230" s="6" t="s">
        <v>51</v>
      </c>
      <c r="F230" s="6" t="s">
        <v>311</v>
      </c>
      <c r="G230" s="5" t="s">
        <v>33</v>
      </c>
      <c r="H230" s="5">
        <v>1</v>
      </c>
      <c r="I230" s="5">
        <f t="shared" si="13"/>
        <v>1</v>
      </c>
      <c r="J230" s="5">
        <f t="shared" si="12"/>
        <v>1</v>
      </c>
      <c r="K230" s="5"/>
      <c r="L230" s="5" t="s">
        <v>204</v>
      </c>
      <c r="M230" s="5" t="s">
        <v>153</v>
      </c>
      <c r="N230" s="7">
        <v>3810</v>
      </c>
      <c r="O230" s="5" t="s">
        <v>22</v>
      </c>
      <c r="P230" s="5"/>
      <c r="Q230" s="5"/>
      <c r="R230" s="5" t="s">
        <v>22</v>
      </c>
      <c r="S230" s="5"/>
      <c r="T230" s="5"/>
    </row>
    <row r="231" spans="1:20" ht="18.75" customHeight="1" x14ac:dyDescent="0.4">
      <c r="A231" s="5" t="s">
        <v>47</v>
      </c>
      <c r="B231" s="5" t="s">
        <v>292</v>
      </c>
      <c r="C231" s="6" t="str">
        <f t="shared" si="11"/>
        <v>BFLB4-5</v>
      </c>
      <c r="D231" s="6"/>
      <c r="E231" s="6" t="s">
        <v>51</v>
      </c>
      <c r="F231" s="6" t="s">
        <v>312</v>
      </c>
      <c r="G231" s="5" t="s">
        <v>33</v>
      </c>
      <c r="H231" s="5">
        <v>8</v>
      </c>
      <c r="I231" s="5">
        <f t="shared" si="13"/>
        <v>1</v>
      </c>
      <c r="J231" s="5">
        <f t="shared" si="12"/>
        <v>8</v>
      </c>
      <c r="K231" s="5"/>
      <c r="L231" s="5" t="s">
        <v>105</v>
      </c>
      <c r="M231" s="5" t="s">
        <v>55</v>
      </c>
      <c r="N231" s="7">
        <v>1280</v>
      </c>
      <c r="O231" s="5" t="s">
        <v>22</v>
      </c>
      <c r="P231" s="5"/>
      <c r="Q231" s="5"/>
      <c r="R231" s="5" t="s">
        <v>22</v>
      </c>
      <c r="S231" s="5"/>
      <c r="T231" s="5"/>
    </row>
    <row r="232" spans="1:20" ht="18.75" customHeight="1" x14ac:dyDescent="0.4">
      <c r="A232" s="5" t="s">
        <v>47</v>
      </c>
      <c r="B232" s="5" t="s">
        <v>292</v>
      </c>
      <c r="C232" s="6" t="str">
        <f t="shared" si="11"/>
        <v>B6809ZZ</v>
      </c>
      <c r="D232" s="6"/>
      <c r="E232" s="6" t="s">
        <v>51</v>
      </c>
      <c r="F232" s="6" t="s">
        <v>313</v>
      </c>
      <c r="G232" s="5" t="s">
        <v>309</v>
      </c>
      <c r="H232" s="5">
        <v>1</v>
      </c>
      <c r="I232" s="5">
        <f t="shared" si="13"/>
        <v>1</v>
      </c>
      <c r="J232" s="5">
        <f t="shared" si="12"/>
        <v>1</v>
      </c>
      <c r="K232" s="5"/>
      <c r="L232" s="5" t="s">
        <v>136</v>
      </c>
      <c r="M232" s="5" t="s">
        <v>55</v>
      </c>
      <c r="N232" s="7">
        <v>1040</v>
      </c>
      <c r="O232" s="5" t="s">
        <v>22</v>
      </c>
      <c r="P232" s="5"/>
      <c r="Q232" s="5"/>
      <c r="R232" s="5" t="s">
        <v>22</v>
      </c>
      <c r="S232" s="5"/>
      <c r="T232" s="5"/>
    </row>
    <row r="233" spans="1:20" ht="18.75" customHeight="1" x14ac:dyDescent="0.4">
      <c r="A233" s="5" t="s">
        <v>47</v>
      </c>
      <c r="B233" s="5" t="s">
        <v>292</v>
      </c>
      <c r="C233" s="6" t="str">
        <f t="shared" si="11"/>
        <v>B6700ZZ</v>
      </c>
      <c r="D233" s="6"/>
      <c r="E233" s="6" t="s">
        <v>51</v>
      </c>
      <c r="F233" s="6" t="s">
        <v>242</v>
      </c>
      <c r="G233" s="5" t="s">
        <v>135</v>
      </c>
      <c r="H233" s="5">
        <v>1</v>
      </c>
      <c r="I233" s="5">
        <f t="shared" si="13"/>
        <v>1</v>
      </c>
      <c r="J233" s="5">
        <f t="shared" si="12"/>
        <v>1</v>
      </c>
      <c r="K233" s="5"/>
      <c r="L233" s="5" t="s">
        <v>136</v>
      </c>
      <c r="M233" s="5" t="s">
        <v>55</v>
      </c>
      <c r="N233" s="7">
        <v>710</v>
      </c>
      <c r="O233" s="5" t="s">
        <v>22</v>
      </c>
      <c r="P233" s="5"/>
      <c r="Q233" s="5"/>
      <c r="R233" s="5" t="s">
        <v>22</v>
      </c>
      <c r="S233" s="5"/>
      <c r="T233" s="5"/>
    </row>
    <row r="234" spans="1:20" ht="18.75" customHeight="1" x14ac:dyDescent="0.4">
      <c r="A234" s="5" t="s">
        <v>47</v>
      </c>
      <c r="B234" s="5" t="s">
        <v>292</v>
      </c>
      <c r="C234" s="6" t="str">
        <f t="shared" si="11"/>
        <v>B676ZZ</v>
      </c>
      <c r="D234" s="6"/>
      <c r="E234" s="6" t="s">
        <v>51</v>
      </c>
      <c r="F234" s="6" t="s">
        <v>314</v>
      </c>
      <c r="G234" s="5" t="s">
        <v>309</v>
      </c>
      <c r="H234" s="5">
        <v>1</v>
      </c>
      <c r="I234" s="5">
        <f t="shared" si="13"/>
        <v>1</v>
      </c>
      <c r="J234" s="5">
        <f t="shared" si="12"/>
        <v>1</v>
      </c>
      <c r="K234" s="5"/>
      <c r="L234" s="5" t="s">
        <v>136</v>
      </c>
      <c r="M234" s="5" t="s">
        <v>55</v>
      </c>
      <c r="N234" s="7">
        <v>280</v>
      </c>
      <c r="O234" s="5" t="s">
        <v>22</v>
      </c>
      <c r="P234" s="5"/>
      <c r="Q234" s="5"/>
      <c r="R234" s="5" t="s">
        <v>22</v>
      </c>
      <c r="S234" s="5"/>
      <c r="T234" s="5"/>
    </row>
    <row r="235" spans="1:20" ht="18.75" customHeight="1" x14ac:dyDescent="0.4">
      <c r="A235" s="5" t="s">
        <v>47</v>
      </c>
      <c r="B235" s="5" t="s">
        <v>292</v>
      </c>
      <c r="C235" s="6" t="str">
        <f t="shared" si="11"/>
        <v>B6800ZZ</v>
      </c>
      <c r="D235" s="6"/>
      <c r="E235" s="6" t="s">
        <v>51</v>
      </c>
      <c r="F235" s="6" t="s">
        <v>315</v>
      </c>
      <c r="G235" s="5" t="s">
        <v>309</v>
      </c>
      <c r="H235" s="5">
        <v>1</v>
      </c>
      <c r="I235" s="5">
        <f t="shared" si="13"/>
        <v>1</v>
      </c>
      <c r="J235" s="5">
        <f t="shared" si="12"/>
        <v>1</v>
      </c>
      <c r="K235" s="5"/>
      <c r="L235" s="5" t="s">
        <v>136</v>
      </c>
      <c r="M235" s="5" t="s">
        <v>55</v>
      </c>
      <c r="N235" s="7">
        <v>380</v>
      </c>
      <c r="O235" s="5" t="s">
        <v>22</v>
      </c>
      <c r="P235" s="5"/>
      <c r="Q235" s="5"/>
      <c r="R235" s="5" t="s">
        <v>22</v>
      </c>
      <c r="S235" s="5"/>
      <c r="T235" s="5"/>
    </row>
    <row r="236" spans="1:20" ht="18.75" customHeight="1" x14ac:dyDescent="0.4">
      <c r="A236" s="5" t="s">
        <v>47</v>
      </c>
      <c r="B236" s="5" t="s">
        <v>292</v>
      </c>
      <c r="C236" s="6" t="str">
        <f t="shared" si="11"/>
        <v>B6802ZZ</v>
      </c>
      <c r="D236" s="6"/>
      <c r="E236" s="6" t="s">
        <v>51</v>
      </c>
      <c r="F236" s="6" t="s">
        <v>316</v>
      </c>
      <c r="G236" s="5" t="s">
        <v>309</v>
      </c>
      <c r="H236" s="5">
        <v>1</v>
      </c>
      <c r="I236" s="5">
        <f t="shared" si="13"/>
        <v>1</v>
      </c>
      <c r="J236" s="5">
        <f t="shared" si="12"/>
        <v>1</v>
      </c>
      <c r="K236" s="5"/>
      <c r="L236" s="5" t="s">
        <v>136</v>
      </c>
      <c r="M236" s="5" t="s">
        <v>55</v>
      </c>
      <c r="N236" s="7">
        <v>430</v>
      </c>
      <c r="O236" s="5" t="s">
        <v>22</v>
      </c>
      <c r="P236" s="5"/>
      <c r="Q236" s="5"/>
      <c r="R236" s="5" t="s">
        <v>22</v>
      </c>
      <c r="S236" s="5"/>
      <c r="T236" s="5"/>
    </row>
    <row r="237" spans="1:20" ht="18.75" customHeight="1" x14ac:dyDescent="0.4">
      <c r="A237" s="5" t="s">
        <v>47</v>
      </c>
      <c r="B237" s="5" t="s">
        <v>292</v>
      </c>
      <c r="C237" s="6" t="str">
        <f t="shared" si="11"/>
        <v>CBSTSR4-8</v>
      </c>
      <c r="D237" s="6"/>
      <c r="E237" s="6" t="s">
        <v>51</v>
      </c>
      <c r="F237" s="6" t="s">
        <v>87</v>
      </c>
      <c r="G237" s="5" t="s">
        <v>88</v>
      </c>
      <c r="H237" s="5">
        <v>1</v>
      </c>
      <c r="I237" s="5">
        <f t="shared" si="13"/>
        <v>1</v>
      </c>
      <c r="J237" s="5">
        <f t="shared" si="12"/>
        <v>1</v>
      </c>
      <c r="K237" s="5"/>
      <c r="L237" s="5" t="s">
        <v>58</v>
      </c>
      <c r="M237" s="5" t="s">
        <v>55</v>
      </c>
      <c r="N237" s="7">
        <v>280</v>
      </c>
      <c r="O237" s="5" t="s">
        <v>22</v>
      </c>
      <c r="P237" s="5"/>
      <c r="Q237" s="5"/>
      <c r="R237" s="5" t="s">
        <v>22</v>
      </c>
      <c r="S237" s="5"/>
      <c r="T237" s="5"/>
    </row>
    <row r="238" spans="1:20" ht="18.75" customHeight="1" x14ac:dyDescent="0.4">
      <c r="A238" s="5" t="s">
        <v>47</v>
      </c>
      <c r="B238" s="5" t="s">
        <v>287</v>
      </c>
      <c r="C238" s="6" t="str">
        <f t="shared" si="11"/>
        <v>PWF3</v>
      </c>
      <c r="D238" s="6"/>
      <c r="E238" s="6"/>
      <c r="F238" s="6" t="s">
        <v>321</v>
      </c>
      <c r="G238" s="5" t="s">
        <v>298</v>
      </c>
      <c r="H238" s="5">
        <v>7</v>
      </c>
      <c r="I238" s="5">
        <f t="shared" si="13"/>
        <v>1</v>
      </c>
      <c r="J238" s="5">
        <f t="shared" si="12"/>
        <v>7</v>
      </c>
      <c r="K238" s="5"/>
      <c r="L238" s="5" t="s">
        <v>323</v>
      </c>
      <c r="M238" s="5"/>
      <c r="N238" s="7"/>
      <c r="O238" s="5"/>
      <c r="P238" s="5"/>
      <c r="Q238" s="5"/>
      <c r="R238" s="5"/>
      <c r="S238" s="5"/>
      <c r="T238" s="8"/>
    </row>
    <row r="239" spans="1:20" ht="18.75" customHeight="1" x14ac:dyDescent="0.4">
      <c r="A239" s="5" t="s">
        <v>47</v>
      </c>
      <c r="B239" s="5" t="s">
        <v>287</v>
      </c>
      <c r="C239" s="6" t="str">
        <f t="shared" si="11"/>
        <v>SLW3</v>
      </c>
      <c r="D239" s="6"/>
      <c r="E239" s="6"/>
      <c r="F239" s="6" t="s">
        <v>322</v>
      </c>
      <c r="G239" s="5" t="s">
        <v>298</v>
      </c>
      <c r="H239" s="5">
        <v>7</v>
      </c>
      <c r="I239" s="5">
        <f t="shared" si="13"/>
        <v>1</v>
      </c>
      <c r="J239" s="5">
        <f t="shared" si="12"/>
        <v>7</v>
      </c>
      <c r="K239" s="5"/>
      <c r="L239" s="5" t="s">
        <v>324</v>
      </c>
      <c r="M239" s="5"/>
      <c r="N239" s="7"/>
      <c r="O239" s="5"/>
      <c r="P239" s="5"/>
      <c r="Q239" s="5"/>
      <c r="R239" s="5"/>
      <c r="S239" s="5"/>
      <c r="T239" s="8"/>
    </row>
    <row r="240" spans="1:20" ht="18.75" customHeight="1" x14ac:dyDescent="0.4">
      <c r="A240" s="5" t="s">
        <v>47</v>
      </c>
      <c r="B240" s="5" t="s">
        <v>287</v>
      </c>
      <c r="C240" s="10" t="s">
        <v>320</v>
      </c>
      <c r="D240" s="6"/>
      <c r="E240" s="6"/>
      <c r="F240" s="10" t="s">
        <v>320</v>
      </c>
      <c r="G240" s="5" t="s">
        <v>33</v>
      </c>
      <c r="H240" s="5">
        <v>4</v>
      </c>
      <c r="I240" s="5">
        <f t="shared" si="13"/>
        <v>1</v>
      </c>
      <c r="J240" s="5">
        <f t="shared" si="12"/>
        <v>4</v>
      </c>
      <c r="K240" s="5"/>
      <c r="L240" s="5" t="s">
        <v>325</v>
      </c>
      <c r="M240" s="5"/>
      <c r="N240" s="7"/>
      <c r="O240" s="5"/>
      <c r="P240" s="5"/>
      <c r="Q240" s="5"/>
      <c r="R240" s="5"/>
      <c r="S240" s="5"/>
      <c r="T240" s="8"/>
    </row>
    <row r="241" spans="1:20" ht="18.75" customHeight="1" x14ac:dyDescent="0.4">
      <c r="A241" s="5" t="s">
        <v>47</v>
      </c>
      <c r="B241" s="5" t="s">
        <v>287</v>
      </c>
      <c r="C241" s="10" t="s">
        <v>319</v>
      </c>
      <c r="D241" s="6"/>
      <c r="E241" s="6"/>
      <c r="F241" s="10" t="s">
        <v>319</v>
      </c>
      <c r="G241" s="5" t="s">
        <v>33</v>
      </c>
      <c r="H241" s="5">
        <v>3</v>
      </c>
      <c r="I241" s="5">
        <f t="shared" si="13"/>
        <v>1</v>
      </c>
      <c r="J241" s="5">
        <f t="shared" si="12"/>
        <v>3</v>
      </c>
      <c r="K241" s="5"/>
      <c r="L241" s="5" t="s">
        <v>325</v>
      </c>
      <c r="M241" s="5"/>
      <c r="N241" s="7"/>
      <c r="O241" s="5"/>
      <c r="P241" s="5"/>
      <c r="Q241" s="5"/>
      <c r="R241" s="5"/>
      <c r="S241" s="5"/>
      <c r="T241" s="8"/>
    </row>
  </sheetData>
  <autoFilter ref="A1:T1" xr:uid="{B61C4854-7AE2-455B-B515-BBA850988212}">
    <sortState xmlns:xlrd2="http://schemas.microsoft.com/office/spreadsheetml/2017/richdata2" ref="A2:T241">
      <sortCondition descending="1" ref="A1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2C62-0CC6-46DF-A591-17DB98B93246}">
  <dimension ref="A1:C144"/>
  <sheetViews>
    <sheetView topLeftCell="A13" workbookViewId="0"/>
  </sheetViews>
  <sheetFormatPr defaultRowHeight="18.75" x14ac:dyDescent="0.4"/>
  <cols>
    <col min="1" max="1" width="11.375" customWidth="1"/>
    <col min="2" max="2" width="43.25" customWidth="1"/>
  </cols>
  <sheetData>
    <row r="1" spans="1:3" s="9" customFormat="1" x14ac:dyDescent="0.4">
      <c r="A1" s="9" t="str">
        <f>_xlfn.XLOOKUP(B1,Sheet1!$C:$C,Sheet1!$A:$A)</f>
        <v>種類</v>
      </c>
      <c r="B1" s="9" t="str" cm="1">
        <f t="array" ref="B1:B144">_xlfn.UNIQUE(_xlfn._xlws.FILTER(Sheet1!C:C,Sheet1!C:C&lt;&gt;""))</f>
        <v>品番</v>
      </c>
      <c r="C1" s="9" t="s">
        <v>318</v>
      </c>
    </row>
    <row r="2" spans="1:3" x14ac:dyDescent="0.4">
      <c r="A2" t="str">
        <f>_xlfn.XLOOKUP(B2,Sheet1!$C:$C,Sheet1!$A:$A)</f>
        <v>組立品</v>
      </c>
      <c r="B2" t="str">
        <v>CU001</v>
      </c>
      <c r="C2">
        <f>SUMIF(Sheet1!C:C,B2,Sheet1!J:J)</f>
        <v>1</v>
      </c>
    </row>
    <row r="3" spans="1:3" x14ac:dyDescent="0.4">
      <c r="A3" t="str">
        <f>_xlfn.XLOOKUP(B3,Sheet1!$C:$C,Sheet1!$A:$A)</f>
        <v>組立品</v>
      </c>
      <c r="B3" t="str">
        <v>RL001</v>
      </c>
      <c r="C3">
        <f>SUMIF(Sheet1!C:C,B3,Sheet1!J:J)</f>
        <v>1</v>
      </c>
    </row>
    <row r="4" spans="1:3" x14ac:dyDescent="0.4">
      <c r="A4" t="str">
        <f>_xlfn.XLOOKUP(B4,Sheet1!$C:$C,Sheet1!$A:$A)</f>
        <v>組立品</v>
      </c>
      <c r="B4" t="str">
        <v>RR001</v>
      </c>
      <c r="C4">
        <f>SUMIF(Sheet1!C:C,B4,Sheet1!J:J)</f>
        <v>1</v>
      </c>
    </row>
    <row r="5" spans="1:3" x14ac:dyDescent="0.4">
      <c r="A5" t="str">
        <f>_xlfn.XLOOKUP(B5,Sheet1!$C:$C,Sheet1!$A:$A)</f>
        <v>組立品</v>
      </c>
      <c r="B5" t="str">
        <v>CU-SAS001</v>
      </c>
      <c r="C5">
        <f>SUMIF(Sheet1!C:C,B5,Sheet1!J:J)</f>
        <v>1</v>
      </c>
    </row>
    <row r="6" spans="1:3" x14ac:dyDescent="0.4">
      <c r="A6" t="str">
        <f>_xlfn.XLOOKUP(B6,Sheet1!$C:$C,Sheet1!$A:$A)</f>
        <v>組立品</v>
      </c>
      <c r="B6" t="str">
        <v>CU-SAS002</v>
      </c>
      <c r="C6">
        <f>SUMIF(Sheet1!C:C,B6,Sheet1!J:J)</f>
        <v>1</v>
      </c>
    </row>
    <row r="7" spans="1:3" x14ac:dyDescent="0.4">
      <c r="A7" t="str">
        <f>_xlfn.XLOOKUP(B7,Sheet1!$C:$C,Sheet1!$A:$A)</f>
        <v>組立品</v>
      </c>
      <c r="B7" t="str">
        <v>CU-SAS003</v>
      </c>
      <c r="C7">
        <f>SUMIF(Sheet1!C:C,B7,Sheet1!J:J)</f>
        <v>1</v>
      </c>
    </row>
    <row r="8" spans="1:3" x14ac:dyDescent="0.4">
      <c r="A8" t="str">
        <f>_xlfn.XLOOKUP(B8,Sheet1!$C:$C,Sheet1!$A:$A)</f>
        <v>組立品</v>
      </c>
      <c r="B8" t="str">
        <v>CGA75-RS380-4</v>
      </c>
      <c r="C8">
        <f>SUMIF(Sheet1!C:C,B8,Sheet1!J:J)</f>
        <v>1</v>
      </c>
    </row>
    <row r="9" spans="1:3" x14ac:dyDescent="0.4">
      <c r="A9" t="str">
        <f>_xlfn.XLOOKUP(B9,Sheet1!$C:$C,Sheet1!$A:$A)</f>
        <v>組立品</v>
      </c>
      <c r="B9" t="str">
        <v>CU-AAS001</v>
      </c>
      <c r="C9">
        <f>SUMIF(Sheet1!C:C,B9,Sheet1!J:J)</f>
        <v>1</v>
      </c>
    </row>
    <row r="10" spans="1:3" x14ac:dyDescent="0.4">
      <c r="A10" t="str">
        <f>_xlfn.XLOOKUP(B10,Sheet1!$C:$C,Sheet1!$A:$A)</f>
        <v>組立品</v>
      </c>
      <c r="B10" t="str">
        <v>CU-AAS002</v>
      </c>
      <c r="C10">
        <f>SUMIF(Sheet1!C:C,B10,Sheet1!J:J)</f>
        <v>1</v>
      </c>
    </row>
    <row r="11" spans="1:3" x14ac:dyDescent="0.4">
      <c r="A11" t="str">
        <f>_xlfn.XLOOKUP(B11,Sheet1!$C:$C,Sheet1!$A:$A)</f>
        <v>組立品</v>
      </c>
      <c r="B11" t="str">
        <v>CU-AAS003L</v>
      </c>
      <c r="C11">
        <f>SUMIF(Sheet1!C:C,B11,Sheet1!J:J)</f>
        <v>1</v>
      </c>
    </row>
    <row r="12" spans="1:3" x14ac:dyDescent="0.4">
      <c r="A12" t="str">
        <f>_xlfn.XLOOKUP(B12,Sheet1!$C:$C,Sheet1!$A:$A)</f>
        <v>組立品</v>
      </c>
      <c r="B12" t="str">
        <v>CU-AAS003R</v>
      </c>
      <c r="C12">
        <f>SUMIF(Sheet1!C:C,B12,Sheet1!J:J)</f>
        <v>1</v>
      </c>
    </row>
    <row r="13" spans="1:3" x14ac:dyDescent="0.4">
      <c r="A13" t="str">
        <f>_xlfn.XLOOKUP(B13,Sheet1!$C:$C,Sheet1!$A:$A)</f>
        <v>組立品</v>
      </c>
      <c r="B13" t="str">
        <v>R-SA001</v>
      </c>
      <c r="C13">
        <f>SUMIF(Sheet1!C:C,B13,Sheet1!J:J)</f>
        <v>2</v>
      </c>
    </row>
    <row r="14" spans="1:3" x14ac:dyDescent="0.4">
      <c r="A14" t="str">
        <f>_xlfn.XLOOKUP(B14,Sheet1!$C:$C,Sheet1!$A:$A)</f>
        <v>組立品</v>
      </c>
      <c r="B14" t="str">
        <v>RL-HL001</v>
      </c>
      <c r="C14">
        <f>SUMIF(Sheet1!C:C,B14,Sheet1!J:J)</f>
        <v>1</v>
      </c>
    </row>
    <row r="15" spans="1:3" x14ac:dyDescent="0.4">
      <c r="A15" t="str">
        <f>_xlfn.XLOOKUP(B15,Sheet1!$C:$C,Sheet1!$A:$A)</f>
        <v>組立品</v>
      </c>
      <c r="B15" t="str">
        <v>RL-HL002</v>
      </c>
      <c r="C15">
        <f>SUMIF(Sheet1!C:C,B15,Sheet1!J:J)</f>
        <v>1</v>
      </c>
    </row>
    <row r="16" spans="1:3" x14ac:dyDescent="0.4">
      <c r="A16" t="str">
        <f>_xlfn.XLOOKUP(B16,Sheet1!$C:$C,Sheet1!$A:$A)</f>
        <v>組立品</v>
      </c>
      <c r="B16" t="str">
        <v>RL-HL-RAS001</v>
      </c>
      <c r="C16">
        <f>SUMIF(Sheet1!C:C,B16,Sheet1!J:J)</f>
        <v>6</v>
      </c>
    </row>
    <row r="17" spans="1:3" x14ac:dyDescent="0.4">
      <c r="A17" t="str">
        <f>_xlfn.XLOOKUP(B17,Sheet1!$C:$C,Sheet1!$A:$A)</f>
        <v>組立品</v>
      </c>
      <c r="B17" t="str">
        <v>RR-HL001</v>
      </c>
      <c r="C17">
        <f>SUMIF(Sheet1!C:C,B17,Sheet1!J:J)</f>
        <v>1</v>
      </c>
    </row>
    <row r="18" spans="1:3" x14ac:dyDescent="0.4">
      <c r="A18" t="str">
        <f>_xlfn.XLOOKUP(B18,Sheet1!$C:$C,Sheet1!$A:$A)</f>
        <v>組立品</v>
      </c>
      <c r="B18" t="str">
        <v>RR-HL002</v>
      </c>
      <c r="C18">
        <f>SUMIF(Sheet1!C:C,B18,Sheet1!J:J)</f>
        <v>1</v>
      </c>
    </row>
    <row r="19" spans="1:3" x14ac:dyDescent="0.4">
      <c r="A19" t="str">
        <f>_xlfn.XLOOKUP(B19,Sheet1!$C:$C,Sheet1!$A:$A)</f>
        <v>組立品</v>
      </c>
      <c r="B19" t="str">
        <v>RR-HL-RAS001</v>
      </c>
      <c r="C19">
        <f>SUMIF(Sheet1!C:C,B19,Sheet1!J:J)</f>
        <v>6</v>
      </c>
    </row>
    <row r="20" spans="1:3" x14ac:dyDescent="0.4">
      <c r="A20" t="str">
        <f>_xlfn.XLOOKUP(B20,Sheet1!$C:$C,Sheet1!$A:$A)</f>
        <v>組立品</v>
      </c>
      <c r="B20" t="str">
        <v>R-SA-GAS001</v>
      </c>
      <c r="C20">
        <f>SUMIF(Sheet1!C:C,B20,Sheet1!J:J)</f>
        <v>2</v>
      </c>
    </row>
    <row r="21" spans="1:3" x14ac:dyDescent="0.4">
      <c r="A21" t="str">
        <f>_xlfn.XLOOKUP(B21,Sheet1!$C:$C,Sheet1!$A:$A)</f>
        <v>組立品</v>
      </c>
      <c r="B21" t="str">
        <v>CGA75</v>
      </c>
      <c r="C21">
        <f>SUMIF(Sheet1!C:C,B21,Sheet1!J:J)</f>
        <v>1</v>
      </c>
    </row>
    <row r="22" spans="1:3" x14ac:dyDescent="0.4">
      <c r="A22" t="str">
        <f>_xlfn.XLOOKUP(B22,Sheet1!$C:$C,Sheet1!$A:$A)</f>
        <v>社内加工品</v>
      </c>
      <c r="B22" t="str">
        <v>LS-P003</v>
      </c>
      <c r="C22">
        <f>SUMIF(Sheet1!C:C,B22,Sheet1!J:J)</f>
        <v>2</v>
      </c>
    </row>
    <row r="23" spans="1:3" x14ac:dyDescent="0.4">
      <c r="A23" t="str">
        <f>_xlfn.XLOOKUP(B23,Sheet1!$C:$C,Sheet1!$A:$A)</f>
        <v>社内加工品</v>
      </c>
      <c r="B23" t="str">
        <v>LS-P002</v>
      </c>
      <c r="C23">
        <f>SUMIF(Sheet1!C:C,B23,Sheet1!J:J)</f>
        <v>2</v>
      </c>
    </row>
    <row r="24" spans="1:3" x14ac:dyDescent="0.4">
      <c r="A24" t="str">
        <f>_xlfn.XLOOKUP(B24,Sheet1!$C:$C,Sheet1!$A:$A)</f>
        <v>社内加工品</v>
      </c>
      <c r="B24" t="str">
        <v>LS-P004</v>
      </c>
      <c r="C24">
        <f>SUMIF(Sheet1!C:C,B24,Sheet1!J:J)</f>
        <v>1</v>
      </c>
    </row>
    <row r="25" spans="1:3" x14ac:dyDescent="0.4">
      <c r="A25" t="str">
        <f>_xlfn.XLOOKUP(B25,Sheet1!$C:$C,Sheet1!$A:$A)</f>
        <v>社内加工品</v>
      </c>
      <c r="B25" t="str">
        <v>LS-P005</v>
      </c>
      <c r="C25">
        <f>SUMIF(Sheet1!C:C,B25,Sheet1!J:J)</f>
        <v>3</v>
      </c>
    </row>
    <row r="26" spans="1:3" x14ac:dyDescent="0.4">
      <c r="A26" t="str">
        <f>_xlfn.XLOOKUP(B26,Sheet1!$C:$C,Sheet1!$A:$A)</f>
        <v>社内加工品</v>
      </c>
      <c r="B26" t="str">
        <v>CU-P001</v>
      </c>
      <c r="C26">
        <f>SUMIF(Sheet1!C:C,B26,Sheet1!J:J)</f>
        <v>1</v>
      </c>
    </row>
    <row r="27" spans="1:3" x14ac:dyDescent="0.4">
      <c r="A27" t="str">
        <f>_xlfn.XLOOKUP(B27,Sheet1!$C:$C,Sheet1!$A:$A)</f>
        <v>社内加工品</v>
      </c>
      <c r="B27" t="str">
        <v>CU-P002</v>
      </c>
      <c r="C27">
        <f>SUMIF(Sheet1!C:C,B27,Sheet1!J:J)</f>
        <v>1</v>
      </c>
    </row>
    <row r="28" spans="1:3" x14ac:dyDescent="0.4">
      <c r="A28" t="str">
        <f>_xlfn.XLOOKUP(B28,Sheet1!$C:$C,Sheet1!$A:$A)</f>
        <v>社内加工品</v>
      </c>
      <c r="B28" t="str">
        <v>CU-SAS001-P001</v>
      </c>
      <c r="C28">
        <f>SUMIF(Sheet1!C:C,B28,Sheet1!J:J)</f>
        <v>1</v>
      </c>
    </row>
    <row r="29" spans="1:3" x14ac:dyDescent="0.4">
      <c r="A29" t="str">
        <f>_xlfn.XLOOKUP(B29,Sheet1!$C:$C,Sheet1!$A:$A)</f>
        <v>社内加工品</v>
      </c>
      <c r="B29" t="str">
        <v>CU-SAS001-P002</v>
      </c>
      <c r="C29">
        <f>SUMIF(Sheet1!C:C,B29,Sheet1!J:J)</f>
        <v>2</v>
      </c>
    </row>
    <row r="30" spans="1:3" x14ac:dyDescent="0.4">
      <c r="A30" t="str">
        <f>_xlfn.XLOOKUP(B30,Sheet1!$C:$C,Sheet1!$A:$A)</f>
        <v>社内加工品</v>
      </c>
      <c r="B30" t="str">
        <v>CU-SAS001-P003</v>
      </c>
      <c r="C30">
        <f>SUMIF(Sheet1!C:C,B30,Sheet1!J:J)</f>
        <v>1</v>
      </c>
    </row>
    <row r="31" spans="1:3" x14ac:dyDescent="0.4">
      <c r="A31" t="str">
        <f>_xlfn.XLOOKUP(B31,Sheet1!$C:$C,Sheet1!$A:$A)</f>
        <v>社内加工品</v>
      </c>
      <c r="B31" t="str">
        <v>CU-AAS-P001</v>
      </c>
      <c r="C31">
        <f>SUMIF(Sheet1!C:C,B31,Sheet1!J:J)</f>
        <v>1</v>
      </c>
    </row>
    <row r="32" spans="1:3" x14ac:dyDescent="0.4">
      <c r="A32" t="str">
        <f>_xlfn.XLOOKUP(B32,Sheet1!$C:$C,Sheet1!$A:$A)</f>
        <v>社内加工品</v>
      </c>
      <c r="B32" t="str">
        <v>CU-AAS-P002</v>
      </c>
      <c r="C32">
        <f>SUMIF(Sheet1!C:C,B32,Sheet1!J:J)</f>
        <v>1</v>
      </c>
    </row>
    <row r="33" spans="1:3" x14ac:dyDescent="0.4">
      <c r="A33" t="str">
        <f>_xlfn.XLOOKUP(B33,Sheet1!$C:$C,Sheet1!$A:$A)</f>
        <v>社内加工品</v>
      </c>
      <c r="B33" t="str">
        <v>CU-AAS-P003</v>
      </c>
      <c r="C33">
        <f>SUMIF(Sheet1!C:C,B33,Sheet1!J:J)</f>
        <v>1</v>
      </c>
    </row>
    <row r="34" spans="1:3" x14ac:dyDescent="0.4">
      <c r="A34" t="str">
        <f>_xlfn.XLOOKUP(B34,Sheet1!$C:$C,Sheet1!$A:$A)</f>
        <v>社内加工品</v>
      </c>
      <c r="B34" t="str">
        <v>CU-AAS-P004</v>
      </c>
      <c r="C34">
        <f>SUMIF(Sheet1!C:C,B34,Sheet1!J:J)</f>
        <v>1</v>
      </c>
    </row>
    <row r="35" spans="1:3" x14ac:dyDescent="0.4">
      <c r="A35" t="str">
        <f>_xlfn.XLOOKUP(B35,Sheet1!$C:$C,Sheet1!$A:$A)</f>
        <v>社内加工品</v>
      </c>
      <c r="B35" t="str">
        <v>CU-SAS002-P001</v>
      </c>
      <c r="C35">
        <f>SUMIF(Sheet1!C:C,B35,Sheet1!J:J)</f>
        <v>1</v>
      </c>
    </row>
    <row r="36" spans="1:3" x14ac:dyDescent="0.4">
      <c r="A36" t="str">
        <f>_xlfn.XLOOKUP(B36,Sheet1!$C:$C,Sheet1!$A:$A)</f>
        <v>社内加工品</v>
      </c>
      <c r="B36" t="str">
        <v>CU-SAS002-P002</v>
      </c>
      <c r="C36">
        <f>SUMIF(Sheet1!C:C,B36,Sheet1!J:J)</f>
        <v>1</v>
      </c>
    </row>
    <row r="37" spans="1:3" x14ac:dyDescent="0.4">
      <c r="A37" t="str">
        <f>_xlfn.XLOOKUP(B37,Sheet1!$C:$C,Sheet1!$A:$A)</f>
        <v>社内加工品</v>
      </c>
      <c r="B37" t="str">
        <v>CU-SAS002-P003</v>
      </c>
      <c r="C37">
        <f>SUMIF(Sheet1!C:C,B37,Sheet1!J:J)</f>
        <v>1</v>
      </c>
    </row>
    <row r="38" spans="1:3" x14ac:dyDescent="0.4">
      <c r="A38" t="str">
        <f>_xlfn.XLOOKUP(B38,Sheet1!$C:$C,Sheet1!$A:$A)</f>
        <v>社内加工品</v>
      </c>
      <c r="B38" t="str">
        <v>CU-SAS003-P001</v>
      </c>
      <c r="C38">
        <f>SUMIF(Sheet1!C:C,B38,Sheet1!J:J)</f>
        <v>1</v>
      </c>
    </row>
    <row r="39" spans="1:3" x14ac:dyDescent="0.4">
      <c r="A39" t="str">
        <f>_xlfn.XLOOKUP(B39,Sheet1!$C:$C,Sheet1!$A:$A)</f>
        <v>社内加工品</v>
      </c>
      <c r="B39" t="str">
        <v>CU-SAS003-P002</v>
      </c>
      <c r="C39">
        <f>SUMIF(Sheet1!C:C,B39,Sheet1!J:J)</f>
        <v>1</v>
      </c>
    </row>
    <row r="40" spans="1:3" x14ac:dyDescent="0.4">
      <c r="A40" t="str">
        <f>_xlfn.XLOOKUP(B40,Sheet1!$C:$C,Sheet1!$A:$A)</f>
        <v>社内加工品</v>
      </c>
      <c r="B40" t="str">
        <v>CU-AAS001-P001</v>
      </c>
      <c r="C40">
        <f>SUMIF(Sheet1!C:C,B40,Sheet1!J:J)</f>
        <v>2</v>
      </c>
    </row>
    <row r="41" spans="1:3" x14ac:dyDescent="0.4">
      <c r="A41" t="str">
        <f>_xlfn.XLOOKUP(B41,Sheet1!$C:$C,Sheet1!$A:$A)</f>
        <v>社内加工品</v>
      </c>
      <c r="B41" t="str">
        <v>CU-AAS002-P001</v>
      </c>
      <c r="C41">
        <f>SUMIF(Sheet1!C:C,B41,Sheet1!J:J)</f>
        <v>2</v>
      </c>
    </row>
    <row r="42" spans="1:3" x14ac:dyDescent="0.4">
      <c r="A42" t="str">
        <f>_xlfn.XLOOKUP(B42,Sheet1!$C:$C,Sheet1!$A:$A)</f>
        <v>社内加工品</v>
      </c>
      <c r="B42" t="str">
        <v>CU-AAS002-P002</v>
      </c>
      <c r="C42">
        <f>SUMIF(Sheet1!C:C,B42,Sheet1!J:J)</f>
        <v>1</v>
      </c>
    </row>
    <row r="43" spans="1:3" x14ac:dyDescent="0.4">
      <c r="A43" t="str">
        <f>_xlfn.XLOOKUP(B43,Sheet1!$C:$C,Sheet1!$A:$A)</f>
        <v>社内加工品</v>
      </c>
      <c r="B43" t="str">
        <v>CU-AAS002-P003</v>
      </c>
      <c r="C43">
        <f>SUMIF(Sheet1!C:C,B43,Sheet1!J:J)</f>
        <v>1</v>
      </c>
    </row>
    <row r="44" spans="1:3" x14ac:dyDescent="0.4">
      <c r="A44" t="str">
        <f>_xlfn.XLOOKUP(B44,Sheet1!$C:$C,Sheet1!$A:$A)</f>
        <v>社内加工品</v>
      </c>
      <c r="B44" t="str">
        <v>CU-AAS003-P001</v>
      </c>
      <c r="C44">
        <f>SUMIF(Sheet1!C:C,B44,Sheet1!J:J)</f>
        <v>2</v>
      </c>
    </row>
    <row r="45" spans="1:3" x14ac:dyDescent="0.4">
      <c r="A45" t="str">
        <f>_xlfn.XLOOKUP(B45,Sheet1!$C:$C,Sheet1!$A:$A)</f>
        <v>社内加工品</v>
      </c>
      <c r="B45" t="str">
        <v>CU-AAS003L-P001</v>
      </c>
      <c r="C45">
        <f>SUMIF(Sheet1!C:C,B45,Sheet1!J:J)</f>
        <v>1</v>
      </c>
    </row>
    <row r="46" spans="1:3" x14ac:dyDescent="0.4">
      <c r="A46" t="str">
        <f>_xlfn.XLOOKUP(B46,Sheet1!$C:$C,Sheet1!$A:$A)</f>
        <v>社内加工品</v>
      </c>
      <c r="B46" t="str">
        <v>CU-AAS003R-P001</v>
      </c>
      <c r="C46">
        <f>SUMIF(Sheet1!C:C,B46,Sheet1!J:J)</f>
        <v>1</v>
      </c>
    </row>
    <row r="47" spans="1:3" x14ac:dyDescent="0.4">
      <c r="A47" t="str">
        <f>_xlfn.XLOOKUP(B47,Sheet1!$C:$C,Sheet1!$A:$A)</f>
        <v>社内加工品</v>
      </c>
      <c r="B47" t="str">
        <v>LS001-P001</v>
      </c>
      <c r="C47">
        <f>SUMIF(Sheet1!C:C,B47,Sheet1!J:J)</f>
        <v>1</v>
      </c>
    </row>
    <row r="48" spans="1:3" x14ac:dyDescent="0.4">
      <c r="A48" t="str">
        <f>_xlfn.XLOOKUP(B48,Sheet1!$C:$C,Sheet1!$A:$A)</f>
        <v>社内加工品</v>
      </c>
      <c r="B48" t="str">
        <v>R-P001</v>
      </c>
      <c r="C48">
        <f>SUMIF(Sheet1!C:C,B48,Sheet1!J:J)</f>
        <v>2</v>
      </c>
    </row>
    <row r="49" spans="1:3" x14ac:dyDescent="0.4">
      <c r="A49" t="str">
        <f>_xlfn.XLOOKUP(B49,Sheet1!$C:$C,Sheet1!$A:$A)</f>
        <v>社内加工品</v>
      </c>
      <c r="B49" t="str">
        <v>R-P002</v>
      </c>
      <c r="C49">
        <f>SUMIF(Sheet1!C:C,B49,Sheet1!J:J)</f>
        <v>2</v>
      </c>
    </row>
    <row r="50" spans="1:3" x14ac:dyDescent="0.4">
      <c r="A50" t="str">
        <f>_xlfn.XLOOKUP(B50,Sheet1!$C:$C,Sheet1!$A:$A)</f>
        <v>社内加工品</v>
      </c>
      <c r="B50" t="str">
        <v>R-P003</v>
      </c>
      <c r="C50">
        <f>SUMIF(Sheet1!C:C,B50,Sheet1!J:J)</f>
        <v>2</v>
      </c>
    </row>
    <row r="51" spans="1:3" x14ac:dyDescent="0.4">
      <c r="A51" t="str">
        <f>_xlfn.XLOOKUP(B51,Sheet1!$C:$C,Sheet1!$A:$A)</f>
        <v>社内加工品</v>
      </c>
      <c r="B51" t="str">
        <v>R-P004</v>
      </c>
      <c r="C51">
        <f>SUMIF(Sheet1!C:C,B51,Sheet1!J:J)</f>
        <v>8</v>
      </c>
    </row>
    <row r="52" spans="1:3" x14ac:dyDescent="0.4">
      <c r="A52" t="str">
        <f>_xlfn.XLOOKUP(B52,Sheet1!$C:$C,Sheet1!$A:$A)</f>
        <v>社内加工品</v>
      </c>
      <c r="B52" t="str">
        <v>R-P005</v>
      </c>
      <c r="C52">
        <f>SUMIF(Sheet1!C:C,B52,Sheet1!J:J)</f>
        <v>2</v>
      </c>
    </row>
    <row r="53" spans="1:3" x14ac:dyDescent="0.4">
      <c r="A53" t="str">
        <f>_xlfn.XLOOKUP(B53,Sheet1!$C:$C,Sheet1!$A:$A)</f>
        <v>社内加工品</v>
      </c>
      <c r="B53" t="str">
        <v>RL-P001</v>
      </c>
      <c r="C53">
        <f>SUMIF(Sheet1!C:C,B53,Sheet1!J:J)</f>
        <v>1</v>
      </c>
    </row>
    <row r="54" spans="1:3" x14ac:dyDescent="0.4">
      <c r="A54" t="str">
        <f>_xlfn.XLOOKUP(B54,Sheet1!$C:$C,Sheet1!$A:$A)</f>
        <v>社内加工品</v>
      </c>
      <c r="B54" t="str">
        <v>RL-P002</v>
      </c>
      <c r="C54">
        <f>SUMIF(Sheet1!C:C,B54,Sheet1!J:J)</f>
        <v>1</v>
      </c>
    </row>
    <row r="55" spans="1:3" x14ac:dyDescent="0.4">
      <c r="A55" t="str">
        <f>_xlfn.XLOOKUP(B55,Sheet1!$C:$C,Sheet1!$A:$A)</f>
        <v>社内加工品</v>
      </c>
      <c r="B55" t="str">
        <v>R-HL-P001</v>
      </c>
      <c r="C55">
        <f>SUMIF(Sheet1!C:C,B55,Sheet1!J:J)</f>
        <v>8</v>
      </c>
    </row>
    <row r="56" spans="1:3" x14ac:dyDescent="0.4">
      <c r="A56" t="str">
        <f>_xlfn.XLOOKUP(B56,Sheet1!$C:$C,Sheet1!$A:$A)</f>
        <v>社内加工品</v>
      </c>
      <c r="B56" t="str">
        <v>R-HL-P002</v>
      </c>
      <c r="C56">
        <f>SUMIF(Sheet1!C:C,B56,Sheet1!J:J)</f>
        <v>4</v>
      </c>
    </row>
    <row r="57" spans="1:3" x14ac:dyDescent="0.4">
      <c r="A57" t="str">
        <f>_xlfn.XLOOKUP(B57,Sheet1!$C:$C,Sheet1!$A:$A)</f>
        <v>社内加工品</v>
      </c>
      <c r="B57" t="str">
        <v>R-HL-P003</v>
      </c>
      <c r="C57">
        <f>SUMIF(Sheet1!C:C,B57,Sheet1!J:J)</f>
        <v>4</v>
      </c>
    </row>
    <row r="58" spans="1:3" x14ac:dyDescent="0.4">
      <c r="A58" t="str">
        <f>_xlfn.XLOOKUP(B58,Sheet1!$C:$C,Sheet1!$A:$A)</f>
        <v>社内加工品</v>
      </c>
      <c r="B58" t="str">
        <v>R-HL-P004</v>
      </c>
      <c r="C58">
        <f>SUMIF(Sheet1!C:C,B58,Sheet1!J:J)</f>
        <v>4</v>
      </c>
    </row>
    <row r="59" spans="1:3" x14ac:dyDescent="0.4">
      <c r="A59" t="str">
        <f>_xlfn.XLOOKUP(B59,Sheet1!$C:$C,Sheet1!$A:$A)</f>
        <v>社内加工品</v>
      </c>
      <c r="B59" t="str">
        <v>R-HL-P005</v>
      </c>
      <c r="C59">
        <f>SUMIF(Sheet1!C:C,B59,Sheet1!J:J)</f>
        <v>4</v>
      </c>
    </row>
    <row r="60" spans="1:3" x14ac:dyDescent="0.4">
      <c r="A60" t="str">
        <f>_xlfn.XLOOKUP(B60,Sheet1!$C:$C,Sheet1!$A:$A)</f>
        <v>社内加工品</v>
      </c>
      <c r="B60" t="str">
        <v>R-HL-P006</v>
      </c>
      <c r="C60">
        <f>SUMIF(Sheet1!C:C,B60,Sheet1!J:J)</f>
        <v>4</v>
      </c>
    </row>
    <row r="61" spans="1:3" x14ac:dyDescent="0.4">
      <c r="A61" t="str">
        <f>_xlfn.XLOOKUP(B61,Sheet1!$C:$C,Sheet1!$A:$A)</f>
        <v>社内加工品</v>
      </c>
      <c r="B61" t="str">
        <v>R-HL-P007</v>
      </c>
      <c r="C61">
        <f>SUMIF(Sheet1!C:C,B61,Sheet1!J:J)</f>
        <v>12</v>
      </c>
    </row>
    <row r="62" spans="1:3" x14ac:dyDescent="0.4">
      <c r="A62" t="str">
        <f>_xlfn.XLOOKUP(B62,Sheet1!$C:$C,Sheet1!$A:$A)</f>
        <v>社内加工品</v>
      </c>
      <c r="B62" t="str">
        <v>R-HL-RAS-P001</v>
      </c>
      <c r="C62">
        <f>SUMIF(Sheet1!C:C,B62,Sheet1!J:J)</f>
        <v>12</v>
      </c>
    </row>
    <row r="63" spans="1:3" x14ac:dyDescent="0.4">
      <c r="A63" t="str">
        <f>_xlfn.XLOOKUP(B63,Sheet1!$C:$C,Sheet1!$A:$A)</f>
        <v>社内加工品</v>
      </c>
      <c r="B63" t="str">
        <v>R-HL-RAS-P002</v>
      </c>
      <c r="C63">
        <f>SUMIF(Sheet1!C:C,B63,Sheet1!J:J)</f>
        <v>12</v>
      </c>
    </row>
    <row r="64" spans="1:3" x14ac:dyDescent="0.4">
      <c r="A64" t="str">
        <f>_xlfn.XLOOKUP(B64,Sheet1!$C:$C,Sheet1!$A:$A)</f>
        <v>社内加工品</v>
      </c>
      <c r="B64" t="str">
        <v>R-HL-RAS-P003</v>
      </c>
      <c r="C64">
        <f>SUMIF(Sheet1!C:C,B64,Sheet1!J:J)</f>
        <v>12</v>
      </c>
    </row>
    <row r="65" spans="1:3" x14ac:dyDescent="0.4">
      <c r="A65" t="str">
        <f>_xlfn.XLOOKUP(B65,Sheet1!$C:$C,Sheet1!$A:$A)</f>
        <v>社内加工品</v>
      </c>
      <c r="B65" t="str">
        <v>RR-HL-RAS-P001</v>
      </c>
      <c r="C65">
        <f>SUMIF(Sheet1!C:C,B65,Sheet1!J:J)</f>
        <v>12</v>
      </c>
    </row>
    <row r="66" spans="1:3" x14ac:dyDescent="0.4">
      <c r="A66" t="str">
        <f>_xlfn.XLOOKUP(B66,Sheet1!$C:$C,Sheet1!$A:$A)</f>
        <v>社内加工品</v>
      </c>
      <c r="B66" t="str">
        <v>RR-P001</v>
      </c>
      <c r="C66">
        <f>SUMIF(Sheet1!C:C,B66,Sheet1!J:J)</f>
        <v>1</v>
      </c>
    </row>
    <row r="67" spans="1:3" x14ac:dyDescent="0.4">
      <c r="A67" t="str">
        <f>_xlfn.XLOOKUP(B67,Sheet1!$C:$C,Sheet1!$A:$A)</f>
        <v>社内加工品</v>
      </c>
      <c r="B67" t="str">
        <v>RR-P002</v>
      </c>
      <c r="C67">
        <f>SUMIF(Sheet1!C:C,B67,Sheet1!J:J)</f>
        <v>1</v>
      </c>
    </row>
    <row r="68" spans="1:3" x14ac:dyDescent="0.4">
      <c r="A68" t="str">
        <f>_xlfn.XLOOKUP(B68,Sheet1!$C:$C,Sheet1!$A:$A)</f>
        <v>社内加工品</v>
      </c>
      <c r="B68" t="str">
        <v>R-SA001-P003</v>
      </c>
      <c r="C68">
        <f>SUMIF(Sheet1!C:C,B68,Sheet1!J:J)</f>
        <v>2</v>
      </c>
    </row>
    <row r="69" spans="1:3" x14ac:dyDescent="0.4">
      <c r="A69" t="str">
        <f>_xlfn.XLOOKUP(B69,Sheet1!$C:$C,Sheet1!$A:$A)</f>
        <v>社内加工品</v>
      </c>
      <c r="B69" t="str">
        <v>R-SA001-P001</v>
      </c>
      <c r="C69">
        <f>SUMIF(Sheet1!C:C,B69,Sheet1!J:J)</f>
        <v>2</v>
      </c>
    </row>
    <row r="70" spans="1:3" x14ac:dyDescent="0.4">
      <c r="A70" t="str">
        <f>_xlfn.XLOOKUP(B70,Sheet1!$C:$C,Sheet1!$A:$A)</f>
        <v>社内加工品</v>
      </c>
      <c r="B70" t="str">
        <v>R-SA001-P002</v>
      </c>
      <c r="C70">
        <f>SUMIF(Sheet1!C:C,B70,Sheet1!J:J)</f>
        <v>2</v>
      </c>
    </row>
    <row r="71" spans="1:3" x14ac:dyDescent="0.4">
      <c r="A71" t="str">
        <f>_xlfn.XLOOKUP(B71,Sheet1!$C:$C,Sheet1!$A:$A)</f>
        <v>社内加工品</v>
      </c>
      <c r="B71" t="str">
        <v>CGA75-RS380-4-P001</v>
      </c>
      <c r="C71">
        <f>SUMIF(Sheet1!C:C,B71,Sheet1!J:J)</f>
        <v>1</v>
      </c>
    </row>
    <row r="72" spans="1:3" x14ac:dyDescent="0.4">
      <c r="A72" t="str">
        <f>_xlfn.XLOOKUP(B72,Sheet1!$C:$C,Sheet1!$A:$A)</f>
        <v>社内加工品</v>
      </c>
      <c r="B72" t="str">
        <v>CGA75-RS380-4-P002</v>
      </c>
      <c r="C72">
        <f>SUMIF(Sheet1!C:C,B72,Sheet1!J:J)</f>
        <v>1</v>
      </c>
    </row>
    <row r="73" spans="1:3" x14ac:dyDescent="0.4">
      <c r="A73" t="str">
        <f>_xlfn.XLOOKUP(B73,Sheet1!$C:$C,Sheet1!$A:$A)</f>
        <v>社内加工品</v>
      </c>
      <c r="B73" t="str">
        <v>CGA75-P001</v>
      </c>
      <c r="C73">
        <f>SUMIF(Sheet1!C:C,B73,Sheet1!J:J)</f>
        <v>1</v>
      </c>
    </row>
    <row r="74" spans="1:3" x14ac:dyDescent="0.4">
      <c r="A74" t="str">
        <f>_xlfn.XLOOKUP(B74,Sheet1!$C:$C,Sheet1!$A:$A)</f>
        <v>社内加工品</v>
      </c>
      <c r="B74" t="str">
        <v>CGA75-P002</v>
      </c>
      <c r="C74">
        <f>SUMIF(Sheet1!C:C,B74,Sheet1!J:J)</f>
        <v>1</v>
      </c>
    </row>
    <row r="75" spans="1:3" x14ac:dyDescent="0.4">
      <c r="A75" t="str">
        <f>_xlfn.XLOOKUP(B75,Sheet1!$C:$C,Sheet1!$A:$A)</f>
        <v>社内加工品</v>
      </c>
      <c r="B75" t="str">
        <v>CGA75-P003</v>
      </c>
      <c r="C75">
        <f>SUMIF(Sheet1!C:C,B75,Sheet1!J:J)</f>
        <v>1</v>
      </c>
    </row>
    <row r="76" spans="1:3" x14ac:dyDescent="0.4">
      <c r="A76" t="str">
        <f>_xlfn.XLOOKUP(B76,Sheet1!$C:$C,Sheet1!$A:$A)</f>
        <v>社内加工品</v>
      </c>
      <c r="B76" t="str">
        <v>CGA75-P004</v>
      </c>
      <c r="C76">
        <f>SUMIF(Sheet1!C:C,B76,Sheet1!J:J)</f>
        <v>1</v>
      </c>
    </row>
    <row r="77" spans="1:3" x14ac:dyDescent="0.4">
      <c r="A77" t="str">
        <f>_xlfn.XLOOKUP(B77,Sheet1!$C:$C,Sheet1!$A:$A)</f>
        <v>自社製品</v>
      </c>
      <c r="B77" t="str">
        <v>レシーバ v1</v>
      </c>
      <c r="C77">
        <f>SUMIF(Sheet1!C:C,B77,Sheet1!J:J)</f>
        <v>1</v>
      </c>
    </row>
    <row r="78" spans="1:3" x14ac:dyDescent="0.4">
      <c r="A78" t="str">
        <f>_xlfn.XLOOKUP(B78,Sheet1!$C:$C,Sheet1!$A:$A)</f>
        <v>自社製品</v>
      </c>
      <c r="B78" t="str">
        <v>右足駆動回路v2</v>
      </c>
      <c r="C78">
        <f>SUMIF(Sheet1!C:C,B78,Sheet1!J:J)</f>
        <v>1</v>
      </c>
    </row>
    <row r="79" spans="1:3" x14ac:dyDescent="0.4">
      <c r="A79" t="str">
        <f>_xlfn.XLOOKUP(B79,Sheet1!$C:$C,Sheet1!$A:$A)</f>
        <v>自社製品</v>
      </c>
      <c r="B79" t="str">
        <v>左足駆動回路v2</v>
      </c>
      <c r="C79">
        <f>SUMIF(Sheet1!C:C,B79,Sheet1!J:J)</f>
        <v>1</v>
      </c>
    </row>
    <row r="80" spans="1:3" x14ac:dyDescent="0.4">
      <c r="A80" t="str">
        <f>_xlfn.XLOOKUP(B80,Sheet1!$C:$C,Sheet1!$A:$A)</f>
        <v>自社製品</v>
      </c>
      <c r="B80" t="str">
        <v>電子回路ユニット</v>
      </c>
      <c r="C80">
        <f>SUMIF(Sheet1!C:C,B80,Sheet1!J:J)</f>
        <v>1</v>
      </c>
    </row>
    <row r="81" spans="1:3" x14ac:dyDescent="0.4">
      <c r="A81" t="str">
        <f>_xlfn.XLOOKUP(B81,Sheet1!$C:$C,Sheet1!$A:$A)</f>
        <v>自社製品</v>
      </c>
      <c r="B81" t="str">
        <v>腕駆動回路v2</v>
      </c>
      <c r="C81">
        <f>SUMIF(Sheet1!C:C,B81,Sheet1!J:J)</f>
        <v>1</v>
      </c>
    </row>
    <row r="82" spans="1:3" x14ac:dyDescent="0.4">
      <c r="A82" t="str">
        <f>_xlfn.XLOOKUP(B82,Sheet1!$C:$C,Sheet1!$A:$A)</f>
        <v>購入品</v>
      </c>
      <c r="B82" t="str">
        <v>F3-2100</v>
      </c>
      <c r="C82">
        <f>SUMIF(Sheet1!C:C,B82,Sheet1!J:J)</f>
        <v>2</v>
      </c>
    </row>
    <row r="83" spans="1:3" x14ac:dyDescent="0.4">
      <c r="A83" t="str">
        <f>_xlfn.XLOOKUP(B83,Sheet1!$C:$C,Sheet1!$A:$A)</f>
        <v>購入品</v>
      </c>
      <c r="B83" t="str">
        <v>MBIS2-3-2</v>
      </c>
      <c r="C83">
        <f>SUMIF(Sheet1!C:C,B83,Sheet1!J:J)</f>
        <v>2</v>
      </c>
    </row>
    <row r="84" spans="1:3" x14ac:dyDescent="0.4">
      <c r="A84" t="str">
        <f>_xlfn.XLOOKUP(B84,Sheet1!$C:$C,Sheet1!$A:$A)</f>
        <v>購入品</v>
      </c>
      <c r="B84" t="str">
        <v>CBSTBR2-5</v>
      </c>
      <c r="C84">
        <f>SUMIF(Sheet1!C:C,B84,Sheet1!J:J)</f>
        <v>10</v>
      </c>
    </row>
    <row r="85" spans="1:3" x14ac:dyDescent="0.4">
      <c r="A85" t="str">
        <f>_xlfn.XLOOKUP(B85,Sheet1!$C:$C,Sheet1!$A:$A)</f>
        <v>購入品</v>
      </c>
      <c r="B85" t="str">
        <v>CBSTBR3-10</v>
      </c>
      <c r="C85">
        <f>SUMIF(Sheet1!C:C,B85,Sheet1!J:J)</f>
        <v>43</v>
      </c>
    </row>
    <row r="86" spans="1:3" x14ac:dyDescent="0.4">
      <c r="A86" t="str">
        <f>_xlfn.XLOOKUP(B86,Sheet1!$C:$C,Sheet1!$A:$A)</f>
        <v>購入品</v>
      </c>
      <c r="B86" t="str">
        <v>BRL-2011SBE</v>
      </c>
      <c r="C86">
        <f>SUMIF(Sheet1!C:C,B86,Sheet1!J:J)</f>
        <v>4</v>
      </c>
    </row>
    <row r="87" spans="1:3" x14ac:dyDescent="0.4">
      <c r="A87" t="str">
        <f>_xlfn.XLOOKUP(B87,Sheet1!$C:$C,Sheet1!$A:$A)</f>
        <v>購入品</v>
      </c>
      <c r="B87" t="str">
        <v>BRL-311SBE</v>
      </c>
      <c r="C87">
        <f>SUMIF(Sheet1!C:C,B87,Sheet1!J:J)</f>
        <v>1</v>
      </c>
    </row>
    <row r="88" spans="1:3" x14ac:dyDescent="0.4">
      <c r="A88" t="str">
        <f>_xlfn.XLOOKUP(B88,Sheet1!$C:$C,Sheet1!$A:$A)</f>
        <v>購入品</v>
      </c>
      <c r="B88" t="str">
        <v>VUY10-55</v>
      </c>
      <c r="C88">
        <f>SUMIF(Sheet1!C:C,B88,Sheet1!J:J)</f>
        <v>2</v>
      </c>
    </row>
    <row r="89" spans="1:3" x14ac:dyDescent="0.4">
      <c r="A89" t="str">
        <f>_xlfn.XLOOKUP(B89,Sheet1!$C:$C,Sheet1!$A:$A)</f>
        <v>購入品</v>
      </c>
      <c r="B89" t="str">
        <v>VUR16-55</v>
      </c>
      <c r="C89">
        <f>SUMIF(Sheet1!C:C,B89,Sheet1!J:J)</f>
        <v>2</v>
      </c>
    </row>
    <row r="90" spans="1:3" x14ac:dyDescent="0.4">
      <c r="A90" t="str">
        <f>_xlfn.XLOOKUP(B90,Sheet1!$C:$C,Sheet1!$A:$A)</f>
        <v>購入品</v>
      </c>
      <c r="B90" t="str">
        <v>小型ファン</v>
      </c>
      <c r="C90">
        <f>SUMIF(Sheet1!C:C,B90,Sheet1!J:J)</f>
        <v>1</v>
      </c>
    </row>
    <row r="91" spans="1:3" x14ac:dyDescent="0.4">
      <c r="A91" t="str">
        <f>_xlfn.XLOOKUP(B91,Sheet1!$C:$C,Sheet1!$A:$A)</f>
        <v>購入品</v>
      </c>
      <c r="B91" t="str">
        <v>CFS0.4</v>
      </c>
      <c r="C91">
        <f>SUMIF(Sheet1!C:C,B91,Sheet1!J:J)</f>
        <v>1</v>
      </c>
    </row>
    <row r="92" spans="1:3" x14ac:dyDescent="0.4">
      <c r="A92" t="str">
        <f>_xlfn.XLOOKUP(B92,Sheet1!$C:$C,Sheet1!$A:$A)</f>
        <v>購入品</v>
      </c>
      <c r="B92" t="str">
        <v>CBSTBR3-6</v>
      </c>
      <c r="C92">
        <f>SUMIF(Sheet1!C:C,B92,Sheet1!J:J)</f>
        <v>80</v>
      </c>
    </row>
    <row r="93" spans="1:3" x14ac:dyDescent="0.4">
      <c r="A93" t="str">
        <f>_xlfn.XLOOKUP(B93,Sheet1!$C:$C,Sheet1!$A:$A)</f>
        <v>購入品</v>
      </c>
      <c r="B93" t="str">
        <v>CBSTSR4-8</v>
      </c>
      <c r="C93">
        <f>SUMIF(Sheet1!C:C,B93,Sheet1!J:J)</f>
        <v>7</v>
      </c>
    </row>
    <row r="94" spans="1:3" x14ac:dyDescent="0.4">
      <c r="A94" t="str">
        <f>_xlfn.XLOOKUP(B94,Sheet1!$C:$C,Sheet1!$A:$A)</f>
        <v>購入品</v>
      </c>
      <c r="B94" t="str">
        <v>DP-C3X20</v>
      </c>
      <c r="C94">
        <f>SUMIF(Sheet1!C:C,B94,Sheet1!J:J)</f>
        <v>6</v>
      </c>
    </row>
    <row r="95" spans="1:3" x14ac:dyDescent="0.4">
      <c r="A95" t="str">
        <f>_xlfn.XLOOKUP(B95,Sheet1!$C:$C,Sheet1!$A:$A)</f>
        <v>購入品</v>
      </c>
      <c r="B95" t="str">
        <v>SS_10GL13</v>
      </c>
      <c r="C95">
        <f>SUMIF(Sheet1!C:C,B95,Sheet1!J:J)</f>
        <v>2</v>
      </c>
    </row>
    <row r="96" spans="1:3" x14ac:dyDescent="0.4">
      <c r="A96" t="str">
        <f>_xlfn.XLOOKUP(B96,Sheet1!$C:$C,Sheet1!$A:$A)</f>
        <v>購入品</v>
      </c>
      <c r="B96" t="str">
        <v>PJLS10-5</v>
      </c>
      <c r="C96">
        <f>SUMIF(Sheet1!C:C,B96,Sheet1!J:J)</f>
        <v>2</v>
      </c>
    </row>
    <row r="97" spans="1:3" x14ac:dyDescent="0.4">
      <c r="A97" t="str">
        <f>_xlfn.XLOOKUP(B97,Sheet1!$C:$C,Sheet1!$A:$A)</f>
        <v>購入品</v>
      </c>
      <c r="B97" t="str">
        <v>CLJW6-8-12.0</v>
      </c>
      <c r="C97">
        <f>SUMIF(Sheet1!C:C,B97,Sheet1!J:J)</f>
        <v>2</v>
      </c>
    </row>
    <row r="98" spans="1:3" x14ac:dyDescent="0.4">
      <c r="A98" t="str">
        <f>_xlfn.XLOOKUP(B98,Sheet1!$C:$C,Sheet1!$A:$A)</f>
        <v>購入品</v>
      </c>
      <c r="B98" t="str">
        <v>YDH3007C05F</v>
      </c>
      <c r="C98">
        <f>SUMIF(Sheet1!C:C,B98,Sheet1!J:J)</f>
        <v>1</v>
      </c>
    </row>
    <row r="99" spans="1:3" x14ac:dyDescent="0.4">
      <c r="A99" t="str">
        <f>_xlfn.XLOOKUP(B99,Sheet1!$C:$C,Sheet1!$A:$A)</f>
        <v>購入品</v>
      </c>
      <c r="B99" t="str">
        <v>FWSJW-D8-V6-T6.0</v>
      </c>
      <c r="C99">
        <f>SUMIF(Sheet1!C:C,B99,Sheet1!J:J)</f>
        <v>10</v>
      </c>
    </row>
    <row r="100" spans="1:3" x14ac:dyDescent="0.4">
      <c r="A100" t="str">
        <f>_xlfn.XLOOKUP(B100,Sheet1!$C:$C,Sheet1!$A:$A)</f>
        <v>購入品</v>
      </c>
      <c r="B100" t="str">
        <v>B6805ZZ</v>
      </c>
      <c r="C100">
        <f>SUMIF(Sheet1!C:C,B100,Sheet1!J:J)</f>
        <v>3</v>
      </c>
    </row>
    <row r="101" spans="1:3" x14ac:dyDescent="0.4">
      <c r="A101" t="str">
        <f>_xlfn.XLOOKUP(B101,Sheet1!$C:$C,Sheet1!$A:$A)</f>
        <v>購入品</v>
      </c>
      <c r="B101" t="str">
        <v>CBSTBR2-10</v>
      </c>
      <c r="C101">
        <f>SUMIF(Sheet1!C:C,B101,Sheet1!J:J)</f>
        <v>4</v>
      </c>
    </row>
    <row r="102" spans="1:3" x14ac:dyDescent="0.4">
      <c r="A102" t="str">
        <f>_xlfn.XLOOKUP(B102,Sheet1!$C:$C,Sheet1!$A:$A)</f>
        <v>購入品</v>
      </c>
      <c r="B102" t="str">
        <v>SFHRW6-103.0-M3-N3</v>
      </c>
      <c r="C102">
        <f>SUMIF(Sheet1!C:C,B102,Sheet1!J:J)</f>
        <v>2</v>
      </c>
    </row>
    <row r="103" spans="1:3" x14ac:dyDescent="0.4">
      <c r="A103" t="str">
        <f>_xlfn.XLOOKUP(B103,Sheet1!$C:$C,Sheet1!$A:$A)</f>
        <v>購入品</v>
      </c>
      <c r="B103" t="str">
        <v>SFRHH6-109.0-F2.5-P5-T2.5-M3</v>
      </c>
      <c r="C103">
        <f>SUMIF(Sheet1!C:C,B103,Sheet1!J:J)</f>
        <v>2</v>
      </c>
    </row>
    <row r="104" spans="1:3" x14ac:dyDescent="0.4">
      <c r="A104" t="str">
        <f>_xlfn.XLOOKUP(B104,Sheet1!$C:$C,Sheet1!$A:$A)</f>
        <v>購入品</v>
      </c>
      <c r="B104" t="str">
        <v>SFRMGH8-15.0-F2.8-P6-T4.9-M3</v>
      </c>
      <c r="C104">
        <f>SUMIF(Sheet1!C:C,B104,Sheet1!J:J)</f>
        <v>6</v>
      </c>
    </row>
    <row r="105" spans="1:3" x14ac:dyDescent="0.4">
      <c r="A105" t="str">
        <f>_xlfn.XLOOKUP(B105,Sheet1!$C:$C,Sheet1!$A:$A)</f>
        <v>購入品</v>
      </c>
      <c r="B105" t="str">
        <v>ARL-360BE</v>
      </c>
      <c r="C105">
        <f>SUMIF(Sheet1!C:C,B105,Sheet1!J:J)</f>
        <v>2</v>
      </c>
    </row>
    <row r="106" spans="1:3" x14ac:dyDescent="0.4">
      <c r="A106" t="str">
        <f>_xlfn.XLOOKUP(B106,Sheet1!$C:$C,Sheet1!$A:$A)</f>
        <v>購入品</v>
      </c>
      <c r="B106" t="str">
        <v>WSJK8-3-2</v>
      </c>
      <c r="C106">
        <f>SUMIF(Sheet1!C:C,B106,Sheet1!J:J)</f>
        <v>2</v>
      </c>
    </row>
    <row r="107" spans="1:3" x14ac:dyDescent="0.4">
      <c r="A107" t="str">
        <f>_xlfn.XLOOKUP(B107,Sheet1!$C:$C,Sheet1!$A:$A)</f>
        <v>購入品</v>
      </c>
      <c r="B107" t="str">
        <v>MPBZ6-15</v>
      </c>
      <c r="C107">
        <f>SUMIF(Sheet1!C:C,B107,Sheet1!J:J)</f>
        <v>2</v>
      </c>
    </row>
    <row r="108" spans="1:3" x14ac:dyDescent="0.4">
      <c r="A108" t="str">
        <f>_xlfn.XLOOKUP(B108,Sheet1!$C:$C,Sheet1!$A:$A)</f>
        <v>購入品</v>
      </c>
      <c r="B108" t="str">
        <v>ABETTF6-75.0-M3-N3</v>
      </c>
      <c r="C108">
        <f>SUMIF(Sheet1!C:C,B108,Sheet1!J:J)</f>
        <v>2</v>
      </c>
    </row>
    <row r="109" spans="1:3" x14ac:dyDescent="0.4">
      <c r="A109" t="str">
        <f>_xlfn.XLOOKUP(B109,Sheet1!$C:$C,Sheet1!$A:$A)</f>
        <v>購入品</v>
      </c>
      <c r="B109" t="str">
        <v>BFLB6-5</v>
      </c>
      <c r="C109">
        <f>SUMIF(Sheet1!C:C,B109,Sheet1!J:J)</f>
        <v>6</v>
      </c>
    </row>
    <row r="110" spans="1:3" x14ac:dyDescent="0.4">
      <c r="A110" t="str">
        <f>_xlfn.XLOOKUP(B110,Sheet1!$C:$C,Sheet1!$A:$A)</f>
        <v>購入品</v>
      </c>
      <c r="B110" t="str">
        <v>DPS-C6X20</v>
      </c>
      <c r="C110">
        <f>SUMIF(Sheet1!C:C,B110,Sheet1!J:J)</f>
        <v>2</v>
      </c>
    </row>
    <row r="111" spans="1:3" x14ac:dyDescent="0.4">
      <c r="A111" t="str">
        <f>_xlfn.XLOOKUP(B111,Sheet1!$C:$C,Sheet1!$A:$A)</f>
        <v>購入品</v>
      </c>
      <c r="B111" t="str">
        <v>ABETTF6-90.0-M3-N3</v>
      </c>
      <c r="C111">
        <f>SUMIF(Sheet1!C:C,B111,Sheet1!J:J)</f>
        <v>5</v>
      </c>
    </row>
    <row r="112" spans="1:3" x14ac:dyDescent="0.4">
      <c r="A112" t="str">
        <f>_xlfn.XLOOKUP(B112,Sheet1!$C:$C,Sheet1!$A:$A)</f>
        <v>購入品</v>
      </c>
      <c r="B112" t="str">
        <v>CL-306E</v>
      </c>
      <c r="C112">
        <f>SUMIF(Sheet1!C:C,B112,Sheet1!J:J)</f>
        <v>2</v>
      </c>
    </row>
    <row r="113" spans="1:3" x14ac:dyDescent="0.4">
      <c r="A113" t="str">
        <f>_xlfn.XLOOKUP(B113,Sheet1!$C:$C,Sheet1!$A:$A)</f>
        <v>購入品</v>
      </c>
      <c r="B113" t="str">
        <v>ARL-340BE</v>
      </c>
      <c r="C113">
        <f>SUMIF(Sheet1!C:C,B113,Sheet1!J:J)</f>
        <v>23</v>
      </c>
    </row>
    <row r="114" spans="1:3" x14ac:dyDescent="0.4">
      <c r="A114" t="str">
        <f>_xlfn.XLOOKUP(B114,Sheet1!$C:$C,Sheet1!$A:$A)</f>
        <v>購入品</v>
      </c>
      <c r="B114" t="str">
        <v>HTBN474S3M-60</v>
      </c>
      <c r="C114">
        <f>SUMIF(Sheet1!C:C,B114,Sheet1!J:J)</f>
        <v>2</v>
      </c>
    </row>
    <row r="115" spans="1:3" x14ac:dyDescent="0.4">
      <c r="A115" t="str">
        <f>_xlfn.XLOOKUP(B115,Sheet1!$C:$C,Sheet1!$A:$A)</f>
        <v>購入品</v>
      </c>
      <c r="B115" t="str">
        <v>MPFZ10-8</v>
      </c>
      <c r="C115">
        <f>SUMIF(Sheet1!C:C,B115,Sheet1!J:J)</f>
        <v>4</v>
      </c>
    </row>
    <row r="116" spans="1:3" x14ac:dyDescent="0.4">
      <c r="A116" t="str">
        <f>_xlfn.XLOOKUP(B116,Sheet1!$C:$C,Sheet1!$A:$A)</f>
        <v>購入品</v>
      </c>
      <c r="B116" t="str">
        <v>CB2.6-5</v>
      </c>
      <c r="C116">
        <f>SUMIF(Sheet1!C:C,B116,Sheet1!J:J)</f>
        <v>14</v>
      </c>
    </row>
    <row r="117" spans="1:3" x14ac:dyDescent="0.4">
      <c r="A117" t="str">
        <f>_xlfn.XLOOKUP(B117,Sheet1!$C:$C,Sheet1!$A:$A)</f>
        <v>購入品</v>
      </c>
      <c r="B117" t="str">
        <v>RS380-PH</v>
      </c>
      <c r="C117">
        <f>SUMIF(Sheet1!C:C,B117,Sheet1!J:J)</f>
        <v>7</v>
      </c>
    </row>
    <row r="118" spans="1:3" x14ac:dyDescent="0.4">
      <c r="A118" t="str">
        <f>_xlfn.XLOOKUP(B118,Sheet1!$C:$C,Sheet1!$A:$A)</f>
        <v>購入品</v>
      </c>
      <c r="B118" t="str">
        <v>SS0.5-10</v>
      </c>
      <c r="C118">
        <f>SUMIF(Sheet1!C:C,B118,Sheet1!J:J)</f>
        <v>7</v>
      </c>
    </row>
    <row r="119" spans="1:3" x14ac:dyDescent="0.4">
      <c r="A119" t="str">
        <f>_xlfn.XLOOKUP(B119,Sheet1!$C:$C,Sheet1!$A:$A)</f>
        <v>購入品</v>
      </c>
      <c r="B119" t="str">
        <v>CLJW6-8-40.0</v>
      </c>
      <c r="C119">
        <f>SUMIF(Sheet1!C:C,B119,Sheet1!J:J)</f>
        <v>8</v>
      </c>
    </row>
    <row r="120" spans="1:3" x14ac:dyDescent="0.4">
      <c r="A120" t="str">
        <f>_xlfn.XLOOKUP(B120,Sheet1!$C:$C,Sheet1!$A:$A)</f>
        <v>購入品</v>
      </c>
      <c r="B120" t="str">
        <v>CLJW6-8-38.0</v>
      </c>
      <c r="C120">
        <f>SUMIF(Sheet1!C:C,B120,Sheet1!J:J)</f>
        <v>8</v>
      </c>
    </row>
    <row r="121" spans="1:3" x14ac:dyDescent="0.4">
      <c r="A121" t="str">
        <f>_xlfn.XLOOKUP(B121,Sheet1!$C:$C,Sheet1!$A:$A)</f>
        <v>購入品</v>
      </c>
      <c r="B121" t="str">
        <v>CLJW6-8-15.5</v>
      </c>
      <c r="C121">
        <f>SUMIF(Sheet1!C:C,B121,Sheet1!J:J)</f>
        <v>4</v>
      </c>
    </row>
    <row r="122" spans="1:3" x14ac:dyDescent="0.4">
      <c r="A122" t="str">
        <f>_xlfn.XLOOKUP(B122,Sheet1!$C:$C,Sheet1!$A:$A)</f>
        <v>購入品</v>
      </c>
      <c r="B122" t="str">
        <v>FWSJW-D8-V6-T5.5</v>
      </c>
      <c r="C122">
        <f>SUMIF(Sheet1!C:C,B122,Sheet1!J:J)</f>
        <v>6</v>
      </c>
    </row>
    <row r="123" spans="1:3" x14ac:dyDescent="0.4">
      <c r="A123" t="str">
        <f>_xlfn.XLOOKUP(B123,Sheet1!$C:$C,Sheet1!$A:$A)</f>
        <v>購入品</v>
      </c>
      <c r="B123" t="str">
        <v>FL678ZZ</v>
      </c>
      <c r="C123">
        <f>SUMIF(Sheet1!C:C,B123,Sheet1!J:J)</f>
        <v>8</v>
      </c>
    </row>
    <row r="124" spans="1:3" x14ac:dyDescent="0.4">
      <c r="A124" t="str">
        <f>_xlfn.XLOOKUP(B124,Sheet1!$C:$C,Sheet1!$A:$A)</f>
        <v>購入品</v>
      </c>
      <c r="B124" t="str">
        <v>SFB3-10</v>
      </c>
      <c r="C124">
        <f>SUMIF(Sheet1!C:C,B124,Sheet1!J:J)</f>
        <v>36</v>
      </c>
    </row>
    <row r="125" spans="1:3" x14ac:dyDescent="0.4">
      <c r="A125" t="str">
        <f>_xlfn.XLOOKUP(B125,Sheet1!$C:$C,Sheet1!$A:$A)</f>
        <v>購入品</v>
      </c>
      <c r="B125" t="str">
        <v>B6700ZZ</v>
      </c>
      <c r="C125">
        <f>SUMIF(Sheet1!C:C,B125,Sheet1!J:J)</f>
        <v>13</v>
      </c>
    </row>
    <row r="126" spans="1:3" x14ac:dyDescent="0.4">
      <c r="A126" t="str">
        <f>_xlfn.XLOOKUP(B126,Sheet1!$C:$C,Sheet1!$A:$A)</f>
        <v>購入品</v>
      </c>
      <c r="B126" t="str">
        <v>SFB3-5</v>
      </c>
      <c r="C126">
        <f>SUMIF(Sheet1!C:C,B126,Sheet1!J:J)</f>
        <v>24</v>
      </c>
    </row>
    <row r="127" spans="1:3" x14ac:dyDescent="0.4">
      <c r="A127" t="str">
        <f>_xlfn.XLOOKUP(B127,Sheet1!$C:$C,Sheet1!$A:$A)</f>
        <v>購入品</v>
      </c>
      <c r="B127" t="str">
        <v>CBSTBR3-4</v>
      </c>
      <c r="C127">
        <f>SUMIF(Sheet1!C:C,B127,Sheet1!J:J)</f>
        <v>36</v>
      </c>
    </row>
    <row r="128" spans="1:3" x14ac:dyDescent="0.4">
      <c r="A128" t="str">
        <f>_xlfn.XLOOKUP(B128,Sheet1!$C:$C,Sheet1!$A:$A)</f>
        <v>購入品</v>
      </c>
      <c r="B128" t="str">
        <v>WSSB5-3-2</v>
      </c>
      <c r="C128">
        <f>SUMIF(Sheet1!C:C,B128,Sheet1!J:J)</f>
        <v>12</v>
      </c>
    </row>
    <row r="129" spans="1:3" x14ac:dyDescent="0.4">
      <c r="A129" t="str">
        <f>_xlfn.XLOOKUP(B129,Sheet1!$C:$C,Sheet1!$A:$A)</f>
        <v>購入品</v>
      </c>
      <c r="B129" t="str">
        <v>VUR6-20</v>
      </c>
      <c r="C129">
        <f>SUMIF(Sheet1!C:C,B129,Sheet1!J:J)</f>
        <v>2</v>
      </c>
    </row>
    <row r="130" spans="1:3" x14ac:dyDescent="0.4">
      <c r="A130" t="str">
        <f>_xlfn.XLOOKUP(B130,Sheet1!$C:$C,Sheet1!$A:$A)</f>
        <v>購入品</v>
      </c>
      <c r="B130" t="str">
        <v>SCCN6-6</v>
      </c>
      <c r="C130">
        <f>SUMIF(Sheet1!C:C,B130,Sheet1!J:J)</f>
        <v>2</v>
      </c>
    </row>
    <row r="131" spans="1:3" x14ac:dyDescent="0.4">
      <c r="A131" t="str">
        <f>_xlfn.XLOOKUP(B131,Sheet1!$C:$C,Sheet1!$A:$A)</f>
        <v>購入品</v>
      </c>
      <c r="B131" t="str">
        <v>MPBRU6-8</v>
      </c>
      <c r="C131">
        <f>SUMIF(Sheet1!C:C,B131,Sheet1!J:J)</f>
        <v>2</v>
      </c>
    </row>
    <row r="132" spans="1:3" x14ac:dyDescent="0.4">
      <c r="A132" t="str">
        <f>_xlfn.XLOOKUP(B132,Sheet1!$C:$C,Sheet1!$A:$A)</f>
        <v>購入品</v>
      </c>
      <c r="B132" t="str">
        <v>WSSB8-6-1.5</v>
      </c>
      <c r="C132">
        <f>SUMIF(Sheet1!C:C,B132,Sheet1!J:J)</f>
        <v>2</v>
      </c>
    </row>
    <row r="133" spans="1:3" x14ac:dyDescent="0.4">
      <c r="A133" t="str">
        <f>_xlfn.XLOOKUP(B133,Sheet1!$C:$C,Sheet1!$A:$A)</f>
        <v>購入品</v>
      </c>
      <c r="B133" t="str">
        <v>CL-315BE</v>
      </c>
      <c r="C133">
        <f>SUMIF(Sheet1!C:C,B133,Sheet1!J:J)</f>
        <v>4</v>
      </c>
    </row>
    <row r="134" spans="1:3" x14ac:dyDescent="0.4">
      <c r="A134" t="str">
        <f>_xlfn.XLOOKUP(B134,Sheet1!$C:$C,Sheet1!$A:$A)</f>
        <v>購入品</v>
      </c>
      <c r="B134" t="str">
        <v>DP-C4x12</v>
      </c>
      <c r="C134">
        <f>SUMIF(Sheet1!C:C,B134,Sheet1!J:J)</f>
        <v>8</v>
      </c>
    </row>
    <row r="135" spans="1:3" x14ac:dyDescent="0.4">
      <c r="A135" t="str">
        <f>_xlfn.XLOOKUP(B135,Sheet1!$C:$C,Sheet1!$A:$A)</f>
        <v>購入品</v>
      </c>
      <c r="B135" t="str">
        <v>GEFHBB0.5-80-5-15-W0-LFC27-M6</v>
      </c>
      <c r="C135">
        <f>SUMIF(Sheet1!C:C,B135,Sheet1!J:J)</f>
        <v>1</v>
      </c>
    </row>
    <row r="136" spans="1:3" x14ac:dyDescent="0.4">
      <c r="A136" t="str">
        <f>_xlfn.XLOOKUP(B136,Sheet1!$C:$C,Sheet1!$A:$A)</f>
        <v>購入品</v>
      </c>
      <c r="B136" t="str">
        <v>BFLB4-5</v>
      </c>
      <c r="C136">
        <f>SUMIF(Sheet1!C:C,B136,Sheet1!J:J)</f>
        <v>8</v>
      </c>
    </row>
    <row r="137" spans="1:3" x14ac:dyDescent="0.4">
      <c r="A137" t="str">
        <f>_xlfn.XLOOKUP(B137,Sheet1!$C:$C,Sheet1!$A:$A)</f>
        <v>購入品</v>
      </c>
      <c r="B137" t="str">
        <v>B6809ZZ</v>
      </c>
      <c r="C137">
        <f>SUMIF(Sheet1!C:C,B137,Sheet1!J:J)</f>
        <v>1</v>
      </c>
    </row>
    <row r="138" spans="1:3" x14ac:dyDescent="0.4">
      <c r="A138" t="str">
        <f>_xlfn.XLOOKUP(B138,Sheet1!$C:$C,Sheet1!$A:$A)</f>
        <v>購入品</v>
      </c>
      <c r="B138" t="str">
        <v>B676ZZ</v>
      </c>
      <c r="C138">
        <f>SUMIF(Sheet1!C:C,B138,Sheet1!J:J)</f>
        <v>1</v>
      </c>
    </row>
    <row r="139" spans="1:3" x14ac:dyDescent="0.4">
      <c r="A139" t="str">
        <f>_xlfn.XLOOKUP(B139,Sheet1!$C:$C,Sheet1!$A:$A)</f>
        <v>購入品</v>
      </c>
      <c r="B139" t="str">
        <v>B6800ZZ</v>
      </c>
      <c r="C139">
        <f>SUMIF(Sheet1!C:C,B139,Sheet1!J:J)</f>
        <v>1</v>
      </c>
    </row>
    <row r="140" spans="1:3" x14ac:dyDescent="0.4">
      <c r="A140" t="str">
        <f>_xlfn.XLOOKUP(B140,Sheet1!$C:$C,Sheet1!$A:$A)</f>
        <v>購入品</v>
      </c>
      <c r="B140" t="str">
        <v>B6802ZZ</v>
      </c>
      <c r="C140">
        <f>SUMIF(Sheet1!C:C,B140,Sheet1!J:J)</f>
        <v>1</v>
      </c>
    </row>
    <row r="141" spans="1:3" x14ac:dyDescent="0.4">
      <c r="A141" t="str">
        <f>_xlfn.XLOOKUP(B141,Sheet1!$C:$C,Sheet1!$A:$A)</f>
        <v>購入品</v>
      </c>
      <c r="B141" t="str">
        <v>PWF3</v>
      </c>
      <c r="C141">
        <f>SUMIF(Sheet1!C:C,B141,Sheet1!J:J)</f>
        <v>7</v>
      </c>
    </row>
    <row r="142" spans="1:3" x14ac:dyDescent="0.4">
      <c r="A142" t="str">
        <f>_xlfn.XLOOKUP(B142,Sheet1!$C:$C,Sheet1!$A:$A)</f>
        <v>購入品</v>
      </c>
      <c r="B142" t="str">
        <v>SLW3</v>
      </c>
      <c r="C142">
        <f>SUMIF(Sheet1!C:C,B142,Sheet1!J:J)</f>
        <v>7</v>
      </c>
    </row>
    <row r="143" spans="1:3" x14ac:dyDescent="0.4">
      <c r="A143" t="str">
        <f>_xlfn.XLOOKUP(B143,Sheet1!$C:$C,Sheet1!$A:$A)</f>
        <v>購入品</v>
      </c>
      <c r="B143" t="str">
        <v>CB3-30</v>
      </c>
      <c r="C143">
        <f>SUMIF(Sheet1!C:C,B143,Sheet1!J:J)</f>
        <v>4</v>
      </c>
    </row>
    <row r="144" spans="1:3" x14ac:dyDescent="0.4">
      <c r="B144" t="str">
        <v>CB3-45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7574-C968-489E-91DC-0C793DF8D9FA}">
  <dimension ref="A1:D65"/>
  <sheetViews>
    <sheetView tabSelected="1" topLeftCell="A31" workbookViewId="0"/>
  </sheetViews>
  <sheetFormatPr defaultRowHeight="18.75" x14ac:dyDescent="0.4"/>
  <cols>
    <col min="1" max="2" width="32.5" customWidth="1"/>
    <col min="3" max="3" width="5.125" customWidth="1"/>
    <col min="4" max="4" width="4.75" customWidth="1"/>
  </cols>
  <sheetData>
    <row r="1" spans="1:4" x14ac:dyDescent="0.4">
      <c r="A1" s="9"/>
      <c r="B1" s="9"/>
      <c r="C1" s="9"/>
      <c r="D1" s="9"/>
    </row>
    <row r="2" spans="1:4" x14ac:dyDescent="0.4">
      <c r="A2" t="str" cm="1">
        <f t="array" ref="A2:A65">_xlfn._xlws.SORT(Sheet2!B80:B143)</f>
        <v>ABETTF6-75.0-M3-N3</v>
      </c>
      <c r="B2" t="str">
        <f>_xlfn.XLOOKUP(A2,Sheet1!$C:$C,Sheet1!$L:$L)</f>
        <v>円形支柱</v>
      </c>
      <c r="C2">
        <f>SUMIF(Sheet2!B:B,A2,Sheet2!C:C)</f>
        <v>2</v>
      </c>
      <c r="D2" s="11"/>
    </row>
    <row r="3" spans="1:4" x14ac:dyDescent="0.4">
      <c r="A3" t="str">
        <v>ABETTF6-90.0-M3-N3</v>
      </c>
      <c r="B3" t="str">
        <f>_xlfn.XLOOKUP(A3,Sheet1!$C:$C,Sheet1!$L:$L)</f>
        <v>円形支柱</v>
      </c>
      <c r="C3">
        <f>SUMIF(Sheet2!B:B,A3,Sheet2!C:C)</f>
        <v>5</v>
      </c>
      <c r="D3" s="11"/>
    </row>
    <row r="4" spans="1:4" x14ac:dyDescent="0.4">
      <c r="A4" t="str">
        <v>ARL-340BE</v>
      </c>
      <c r="B4" t="str">
        <f>_xlfn.XLOOKUP(A4,Sheet1!$C:$C,Sheet1!$L:$L)</f>
        <v>スペーサー</v>
      </c>
      <c r="C4">
        <f>SUMIF(Sheet2!B:B,A4,Sheet2!C:C)</f>
        <v>23</v>
      </c>
      <c r="D4" s="11"/>
    </row>
    <row r="5" spans="1:4" x14ac:dyDescent="0.4">
      <c r="A5" t="str">
        <v>ARL-360BE</v>
      </c>
      <c r="B5" t="str">
        <f>_xlfn.XLOOKUP(A5,Sheet1!$C:$C,Sheet1!$L:$L)</f>
        <v>スペーサー</v>
      </c>
      <c r="C5">
        <f>SUMIF(Sheet2!B:B,A5,Sheet2!C:C)</f>
        <v>2</v>
      </c>
      <c r="D5" s="11"/>
    </row>
    <row r="6" spans="1:4" x14ac:dyDescent="0.4">
      <c r="A6" t="str">
        <v>B6700ZZ</v>
      </c>
      <c r="B6" t="str">
        <f>_xlfn.XLOOKUP(A6,Sheet1!$C:$C,Sheet1!$L:$L)</f>
        <v>玉軸受</v>
      </c>
      <c r="C6">
        <f>SUMIF(Sheet2!B:B,A6,Sheet2!C:C)</f>
        <v>13</v>
      </c>
      <c r="D6" s="11"/>
    </row>
    <row r="7" spans="1:4" x14ac:dyDescent="0.4">
      <c r="A7" t="str">
        <v>B676ZZ</v>
      </c>
      <c r="B7" t="str">
        <f>_xlfn.XLOOKUP(A7,Sheet1!$C:$C,Sheet1!$L:$L)</f>
        <v>玉軸受</v>
      </c>
      <c r="C7">
        <f>SUMIF(Sheet2!B:B,A7,Sheet2!C:C)</f>
        <v>1</v>
      </c>
      <c r="D7" s="11"/>
    </row>
    <row r="8" spans="1:4" x14ac:dyDescent="0.4">
      <c r="A8" t="str">
        <v>B6800ZZ</v>
      </c>
      <c r="B8" t="str">
        <f>_xlfn.XLOOKUP(A8,Sheet1!$C:$C,Sheet1!$L:$L)</f>
        <v>玉軸受</v>
      </c>
      <c r="C8">
        <f>SUMIF(Sheet2!B:B,A8,Sheet2!C:C)</f>
        <v>1</v>
      </c>
      <c r="D8" s="11"/>
    </row>
    <row r="9" spans="1:4" x14ac:dyDescent="0.4">
      <c r="A9" t="str">
        <v>B6802ZZ</v>
      </c>
      <c r="B9" t="str">
        <f>_xlfn.XLOOKUP(A9,Sheet1!$C:$C,Sheet1!$L:$L)</f>
        <v>玉軸受</v>
      </c>
      <c r="C9">
        <f>SUMIF(Sheet2!B:B,A9,Sheet2!C:C)</f>
        <v>1</v>
      </c>
      <c r="D9" s="11"/>
    </row>
    <row r="10" spans="1:4" x14ac:dyDescent="0.4">
      <c r="A10" t="str">
        <v>B6805ZZ</v>
      </c>
      <c r="B10" t="str">
        <f>_xlfn.XLOOKUP(A10,Sheet1!$C:$C,Sheet1!$L:$L)</f>
        <v>玉軸受</v>
      </c>
      <c r="C10">
        <f>SUMIF(Sheet2!B:B,A10,Sheet2!C:C)</f>
        <v>3</v>
      </c>
      <c r="D10" s="11"/>
    </row>
    <row r="11" spans="1:4" x14ac:dyDescent="0.4">
      <c r="A11" t="str">
        <v>B6809ZZ</v>
      </c>
      <c r="B11" t="str">
        <f>_xlfn.XLOOKUP(A11,Sheet1!$C:$C,Sheet1!$L:$L)</f>
        <v>玉軸受</v>
      </c>
      <c r="C11">
        <f>SUMIF(Sheet2!B:B,A11,Sheet2!C:C)</f>
        <v>1</v>
      </c>
      <c r="D11" s="11"/>
    </row>
    <row r="12" spans="1:4" x14ac:dyDescent="0.4">
      <c r="A12" t="str">
        <v>BFLB4-5</v>
      </c>
      <c r="B12" t="str">
        <f>_xlfn.XLOOKUP(A12,Sheet1!$C:$C,Sheet1!$L:$L)</f>
        <v>無給油ﾌﾞｯｼｭ</v>
      </c>
      <c r="C12">
        <f>SUMIF(Sheet2!B:B,A12,Sheet2!C:C)</f>
        <v>8</v>
      </c>
      <c r="D12" s="11"/>
    </row>
    <row r="13" spans="1:4" x14ac:dyDescent="0.4">
      <c r="A13" t="str">
        <v>BFLB6-5</v>
      </c>
      <c r="B13" t="str">
        <f>_xlfn.XLOOKUP(A13,Sheet1!$C:$C,Sheet1!$L:$L)</f>
        <v>無給油ﾌﾞｯｼｭ</v>
      </c>
      <c r="C13">
        <f>SUMIF(Sheet2!B:B,A13,Sheet2!C:C)</f>
        <v>6</v>
      </c>
      <c r="D13" s="11"/>
    </row>
    <row r="14" spans="1:4" x14ac:dyDescent="0.4">
      <c r="A14" t="str">
        <v>BRL-2011SBE</v>
      </c>
      <c r="B14" t="str">
        <f>_xlfn.XLOOKUP(A14,Sheet1!$C:$C,Sheet1!$L:$L)</f>
        <v>スペーサー</v>
      </c>
      <c r="C14">
        <f>SUMIF(Sheet2!B:B,A14,Sheet2!C:C)</f>
        <v>4</v>
      </c>
      <c r="D14" s="11"/>
    </row>
    <row r="15" spans="1:4" x14ac:dyDescent="0.4">
      <c r="A15" t="str">
        <v>BRL-311SBE</v>
      </c>
      <c r="B15" t="str">
        <f>_xlfn.XLOOKUP(A15,Sheet1!$C:$C,Sheet1!$L:$L)</f>
        <v>スペーサー</v>
      </c>
      <c r="C15">
        <f>SUMIF(Sheet2!B:B,A15,Sheet2!C:C)</f>
        <v>1</v>
      </c>
      <c r="D15" s="11"/>
    </row>
    <row r="16" spans="1:4" x14ac:dyDescent="0.4">
      <c r="A16" t="str">
        <v>CB2.6-5</v>
      </c>
      <c r="B16" t="str">
        <f>_xlfn.XLOOKUP(A16,Sheet1!$C:$C,Sheet1!$L:$L)</f>
        <v>六角穴付ﾎﾞﾙﾄ</v>
      </c>
      <c r="C16">
        <f>SUMIF(Sheet2!B:B,A16,Sheet2!C:C)</f>
        <v>14</v>
      </c>
      <c r="D16" s="11"/>
    </row>
    <row r="17" spans="1:4" x14ac:dyDescent="0.4">
      <c r="A17" t="str">
        <v>CB3-30</v>
      </c>
      <c r="B17" t="str">
        <f>_xlfn.XLOOKUP(A17,Sheet1!$C:$C,Sheet1!$L:$L)</f>
        <v>六角穴付きボルト</v>
      </c>
      <c r="C17">
        <f>SUMIF(Sheet2!B:B,A17,Sheet2!C:C)</f>
        <v>4</v>
      </c>
      <c r="D17" s="11"/>
    </row>
    <row r="18" spans="1:4" x14ac:dyDescent="0.4">
      <c r="A18" t="str">
        <v>CBSTBR2-10</v>
      </c>
      <c r="B18" t="str">
        <f>_xlfn.XLOOKUP(A18,Sheet1!$C:$C,Sheet1!$L:$L)</f>
        <v>超極低頭ﾎﾞﾙﾄ</v>
      </c>
      <c r="C18">
        <f>SUMIF(Sheet2!B:B,A18,Sheet2!C:C)</f>
        <v>4</v>
      </c>
      <c r="D18" s="11"/>
    </row>
    <row r="19" spans="1:4" x14ac:dyDescent="0.4">
      <c r="A19" t="str">
        <v>CBSTBR2-5</v>
      </c>
      <c r="B19" t="str">
        <f>_xlfn.XLOOKUP(A19,Sheet1!$C:$C,Sheet1!$L:$L)</f>
        <v>超極低頭ﾎﾞﾙﾄ</v>
      </c>
      <c r="C19">
        <f>SUMIF(Sheet2!B:B,A19,Sheet2!C:C)</f>
        <v>10</v>
      </c>
      <c r="D19" s="11"/>
    </row>
    <row r="20" spans="1:4" x14ac:dyDescent="0.4">
      <c r="A20" t="str">
        <v>CBSTBR3-10</v>
      </c>
      <c r="B20" t="str">
        <f>_xlfn.XLOOKUP(A20,Sheet1!$C:$C,Sheet1!$L:$L)</f>
        <v>超極低頭ﾎﾞﾙﾄ</v>
      </c>
      <c r="C20">
        <f>SUMIF(Sheet2!B:B,A20,Sheet2!C:C)</f>
        <v>43</v>
      </c>
      <c r="D20" s="11"/>
    </row>
    <row r="21" spans="1:4" x14ac:dyDescent="0.4">
      <c r="A21" t="str">
        <v>CBSTBR3-4</v>
      </c>
      <c r="B21" t="str">
        <f>_xlfn.XLOOKUP(A21,Sheet1!$C:$C,Sheet1!$L:$L)</f>
        <v>超極低頭ﾎﾞﾙﾄ</v>
      </c>
      <c r="C21">
        <f>SUMIF(Sheet2!B:B,A21,Sheet2!C:C)</f>
        <v>36</v>
      </c>
      <c r="D21" s="11"/>
    </row>
    <row r="22" spans="1:4" x14ac:dyDescent="0.4">
      <c r="A22" t="str">
        <v>CBSTBR3-6</v>
      </c>
      <c r="B22" t="str">
        <f>_xlfn.XLOOKUP(A22,Sheet1!$C:$C,Sheet1!$L:$L)</f>
        <v>超極低頭ﾎﾞﾙﾄ</v>
      </c>
      <c r="C22">
        <f>SUMIF(Sheet2!B:B,A22,Sheet2!C:C)</f>
        <v>80</v>
      </c>
      <c r="D22" s="11"/>
    </row>
    <row r="23" spans="1:4" x14ac:dyDescent="0.4">
      <c r="A23" t="str">
        <v>CBSTSR4-8</v>
      </c>
      <c r="B23" t="str">
        <f>_xlfn.XLOOKUP(A23,Sheet1!$C:$C,Sheet1!$L:$L)</f>
        <v>超極低頭ﾎﾞﾙﾄ</v>
      </c>
      <c r="C23">
        <f>SUMIF(Sheet2!B:B,A23,Sheet2!C:C)</f>
        <v>7</v>
      </c>
      <c r="D23" s="11"/>
    </row>
    <row r="24" spans="1:4" x14ac:dyDescent="0.4">
      <c r="A24" t="str">
        <v>CFS0.4</v>
      </c>
      <c r="B24" t="str">
        <f>_xlfn.XLOOKUP(A24,Sheet1!$C:$C,Sheet1!$L:$L)</f>
        <v>定荷重ばね</v>
      </c>
      <c r="C24">
        <f>SUMIF(Sheet2!B:B,A24,Sheet2!C:C)</f>
        <v>1</v>
      </c>
      <c r="D24" s="11"/>
    </row>
    <row r="25" spans="1:4" x14ac:dyDescent="0.4">
      <c r="A25" t="str">
        <v>CL-306E</v>
      </c>
      <c r="B25" t="str">
        <f>_xlfn.XLOOKUP(A25,Sheet1!$C:$C,Sheet1!$L:$L)</f>
        <v>スペーサー</v>
      </c>
      <c r="C25">
        <f>SUMIF(Sheet2!B:B,A25,Sheet2!C:C)</f>
        <v>2</v>
      </c>
      <c r="D25" s="11"/>
    </row>
    <row r="26" spans="1:4" x14ac:dyDescent="0.4">
      <c r="A26" t="str">
        <v>CL-315BE</v>
      </c>
      <c r="B26" t="str">
        <f>_xlfn.XLOOKUP(A26,Sheet1!$C:$C,Sheet1!$L:$L)</f>
        <v>ｽﾍﾟｰｻｰ</v>
      </c>
      <c r="C26">
        <f>SUMIF(Sheet2!B:B,A26,Sheet2!C:C)</f>
        <v>4</v>
      </c>
      <c r="D26" s="11"/>
    </row>
    <row r="27" spans="1:4" x14ac:dyDescent="0.4">
      <c r="A27" t="str">
        <v>CLJW6-8-12.0</v>
      </c>
      <c r="B27" t="str">
        <f>_xlfn.XLOOKUP(A27,Sheet1!$C:$C,Sheet1!$L:$L)</f>
        <v>樹脂ｶﾗｰ</v>
      </c>
      <c r="C27">
        <f>SUMIF(Sheet2!B:B,A27,Sheet2!C:C)</f>
        <v>2</v>
      </c>
      <c r="D27" s="11"/>
    </row>
    <row r="28" spans="1:4" x14ac:dyDescent="0.4">
      <c r="A28" t="str">
        <v>CLJW6-8-15.5</v>
      </c>
      <c r="B28" t="str">
        <f>_xlfn.XLOOKUP(A28,Sheet1!$C:$C,Sheet1!$L:$L)</f>
        <v>樹脂ｶﾗｰ</v>
      </c>
      <c r="C28">
        <f>SUMIF(Sheet2!B:B,A28,Sheet2!C:C)</f>
        <v>4</v>
      </c>
      <c r="D28" s="11"/>
    </row>
    <row r="29" spans="1:4" x14ac:dyDescent="0.4">
      <c r="A29" t="str">
        <v>CLJW6-8-38.0</v>
      </c>
      <c r="B29" t="str">
        <f>_xlfn.XLOOKUP(A29,Sheet1!$C:$C,Sheet1!$L:$L)</f>
        <v>樹脂ｶﾗｰ</v>
      </c>
      <c r="C29">
        <f>SUMIF(Sheet2!B:B,A29,Sheet2!C:C)</f>
        <v>8</v>
      </c>
      <c r="D29" s="11"/>
    </row>
    <row r="30" spans="1:4" x14ac:dyDescent="0.4">
      <c r="A30" t="str">
        <v>CLJW6-8-40.0</v>
      </c>
      <c r="B30" t="str">
        <f>_xlfn.XLOOKUP(A30,Sheet1!$C:$C,Sheet1!$L:$L)</f>
        <v>樹脂ｶﾗｰ</v>
      </c>
      <c r="C30">
        <f>SUMIF(Sheet2!B:B,A30,Sheet2!C:C)</f>
        <v>8</v>
      </c>
      <c r="D30" s="11"/>
    </row>
    <row r="31" spans="1:4" x14ac:dyDescent="0.4">
      <c r="A31" t="str">
        <v>DP-C3X20</v>
      </c>
      <c r="B31" t="str">
        <f>_xlfn.XLOOKUP(A31,Sheet1!$C:$C,Sheet1!$L:$L)</f>
        <v>ダウエルピン</v>
      </c>
      <c r="C31">
        <f>SUMIF(Sheet2!B:B,A31,Sheet2!C:C)</f>
        <v>6</v>
      </c>
      <c r="D31" s="11"/>
    </row>
    <row r="32" spans="1:4" x14ac:dyDescent="0.4">
      <c r="A32" t="str">
        <v>DP-C4x12</v>
      </c>
      <c r="B32" t="str">
        <f>_xlfn.XLOOKUP(A32,Sheet1!$C:$C,Sheet1!$L:$L)</f>
        <v>ダウエルピン</v>
      </c>
      <c r="C32">
        <f>SUMIF(Sheet2!B:B,A32,Sheet2!C:C)</f>
        <v>8</v>
      </c>
      <c r="D32" s="11"/>
    </row>
    <row r="33" spans="1:4" x14ac:dyDescent="0.4">
      <c r="A33" t="str">
        <v>DPS-C6X20</v>
      </c>
      <c r="B33" t="str">
        <f>_xlfn.XLOOKUP(A33,Sheet1!$C:$C,Sheet1!$L:$L)</f>
        <v>ダウエルピン</v>
      </c>
      <c r="C33">
        <f>SUMIF(Sheet2!B:B,A33,Sheet2!C:C)</f>
        <v>2</v>
      </c>
      <c r="D33" s="11"/>
    </row>
    <row r="34" spans="1:4" x14ac:dyDescent="0.4">
      <c r="A34" t="str">
        <v>F3-2100</v>
      </c>
      <c r="B34" t="str">
        <f>_xlfn.XLOOKUP(A34,Sheet1!$C:$C,Sheet1!$L:$L)</f>
        <v>バッテリー</v>
      </c>
      <c r="C34">
        <f>SUMIF(Sheet2!B:B,A34,Sheet2!C:C)</f>
        <v>2</v>
      </c>
      <c r="D34" s="11"/>
    </row>
    <row r="35" spans="1:4" x14ac:dyDescent="0.4">
      <c r="A35" t="str">
        <v>FL678ZZ</v>
      </c>
      <c r="B35" t="str">
        <f>_xlfn.XLOOKUP(A35,Sheet1!$C:$C,Sheet1!$L:$L)</f>
        <v>玉軸受</v>
      </c>
      <c r="C35">
        <f>SUMIF(Sheet2!B:B,A35,Sheet2!C:C)</f>
        <v>8</v>
      </c>
      <c r="D35" s="11"/>
    </row>
    <row r="36" spans="1:4" x14ac:dyDescent="0.4">
      <c r="A36" t="str">
        <v>FWSJW-D8-V6-T5.5</v>
      </c>
      <c r="B36" t="str">
        <f>_xlfn.XLOOKUP(A36,Sheet1!$C:$C,Sheet1!$L:$L)</f>
        <v>樹脂ﾜｯｼｬ</v>
      </c>
      <c r="C36">
        <f>SUMIF(Sheet2!B:B,A36,Sheet2!C:C)</f>
        <v>6</v>
      </c>
      <c r="D36" s="11"/>
    </row>
    <row r="37" spans="1:4" x14ac:dyDescent="0.4">
      <c r="A37" t="str">
        <v>FWSJW-D8-V6-T6.0</v>
      </c>
      <c r="B37" t="str">
        <f>_xlfn.XLOOKUP(A37,Sheet1!$C:$C,Sheet1!$L:$L)</f>
        <v>樹脂ﾜｯｼｬ</v>
      </c>
      <c r="C37">
        <f>SUMIF(Sheet2!B:B,A37,Sheet2!C:C)</f>
        <v>10</v>
      </c>
      <c r="D37" s="11"/>
    </row>
    <row r="38" spans="1:4" x14ac:dyDescent="0.4">
      <c r="A38" t="str">
        <v>GEFHBB0.5-80-5-15-W0-LFC27-M6</v>
      </c>
      <c r="B38" t="str">
        <f>_xlfn.XLOOKUP(A38,Sheet1!$C:$C,Sheet1!$L:$L)</f>
        <v>平歯車</v>
      </c>
      <c r="C38">
        <f>SUMIF(Sheet2!B:B,A38,Sheet2!C:C)</f>
        <v>1</v>
      </c>
      <c r="D38" s="11"/>
    </row>
    <row r="39" spans="1:4" x14ac:dyDescent="0.4">
      <c r="A39" t="str">
        <v>HTBN474S3M-60</v>
      </c>
      <c r="B39" t="str">
        <f>_xlfn.XLOOKUP(A39,Sheet1!$C:$C,Sheet1!$L:$L)</f>
        <v>タイミングベルト</v>
      </c>
      <c r="C39">
        <f>SUMIF(Sheet2!B:B,A39,Sheet2!C:C)</f>
        <v>2</v>
      </c>
      <c r="D39" s="11"/>
    </row>
    <row r="40" spans="1:4" x14ac:dyDescent="0.4">
      <c r="A40" t="str">
        <v>MBIS2-3-2</v>
      </c>
      <c r="B40" t="str">
        <f>_xlfn.XLOOKUP(A40,Sheet1!$C:$C,Sheet1!$L:$L)</f>
        <v>ﾈｼﾞｲﾝｻｰﾄ</v>
      </c>
      <c r="C40">
        <f>SUMIF(Sheet2!B:B,A40,Sheet2!C:C)</f>
        <v>2</v>
      </c>
      <c r="D40" s="11"/>
    </row>
    <row r="41" spans="1:4" x14ac:dyDescent="0.4">
      <c r="A41" t="str">
        <v>MPBRU6-8</v>
      </c>
      <c r="B41" t="str">
        <f>_xlfn.XLOOKUP(A41,Sheet1!$C:$C,Sheet1!$L:$L)</f>
        <v>無給油ﾌﾞｯｼｭ</v>
      </c>
      <c r="C41">
        <f>SUMIF(Sheet2!B:B,A41,Sheet2!C:C)</f>
        <v>2</v>
      </c>
      <c r="D41" s="11"/>
    </row>
    <row r="42" spans="1:4" x14ac:dyDescent="0.4">
      <c r="A42" t="str">
        <v>MPBZ6-15</v>
      </c>
      <c r="B42" t="str">
        <f>_xlfn.XLOOKUP(A42,Sheet1!$C:$C,Sheet1!$L:$L)</f>
        <v>無給油ﾌﾞｯｼｭ</v>
      </c>
      <c r="C42">
        <f>SUMIF(Sheet2!B:B,A42,Sheet2!C:C)</f>
        <v>2</v>
      </c>
      <c r="D42" s="11"/>
    </row>
    <row r="43" spans="1:4" x14ac:dyDescent="0.4">
      <c r="A43" t="str">
        <v>MPFZ10-8</v>
      </c>
      <c r="B43" t="str">
        <f>_xlfn.XLOOKUP(A43,Sheet1!$C:$C,Sheet1!$L:$L)</f>
        <v>無給油ﾌﾞｯｼｭ</v>
      </c>
      <c r="C43">
        <f>SUMIF(Sheet2!B:B,A43,Sheet2!C:C)</f>
        <v>4</v>
      </c>
      <c r="D43" s="11"/>
    </row>
    <row r="44" spans="1:4" x14ac:dyDescent="0.4">
      <c r="A44" t="str">
        <v>PJLS10-5</v>
      </c>
      <c r="B44" t="str">
        <f>_xlfn.XLOOKUP(A44,Sheet1!$C:$C,Sheet1!$L:$L)</f>
        <v>プランジャ</v>
      </c>
      <c r="C44">
        <f>SUMIF(Sheet2!B:B,A44,Sheet2!C:C)</f>
        <v>2</v>
      </c>
      <c r="D44" s="11"/>
    </row>
    <row r="45" spans="1:4" x14ac:dyDescent="0.4">
      <c r="A45" t="str">
        <v>PWF3</v>
      </c>
      <c r="B45" t="str">
        <f>_xlfn.XLOOKUP(A45,Sheet1!$C:$C,Sheet1!$L:$L)</f>
        <v>平座金</v>
      </c>
      <c r="C45">
        <f>SUMIF(Sheet2!B:B,A45,Sheet2!C:C)</f>
        <v>7</v>
      </c>
      <c r="D45" s="11"/>
    </row>
    <row r="46" spans="1:4" x14ac:dyDescent="0.4">
      <c r="A46" t="str">
        <v>RS380-PH</v>
      </c>
      <c r="B46" t="str">
        <f>_xlfn.XLOOKUP(A46,Sheet1!$C:$C,Sheet1!$L:$L)</f>
        <v>電動機</v>
      </c>
      <c r="C46">
        <f>SUMIF(Sheet2!B:B,A46,Sheet2!C:C)</f>
        <v>7</v>
      </c>
      <c r="D46" s="11"/>
    </row>
    <row r="47" spans="1:4" x14ac:dyDescent="0.4">
      <c r="A47" t="str">
        <v>SCCN6-6</v>
      </c>
      <c r="B47" t="str">
        <f>_xlfn.XLOOKUP(A47,Sheet1!$C:$C,Sheet1!$L:$L)</f>
        <v>ｾｯﾄｶﾗｰ</v>
      </c>
      <c r="C47">
        <f>SUMIF(Sheet2!B:B,A47,Sheet2!C:C)</f>
        <v>2</v>
      </c>
      <c r="D47" s="11"/>
    </row>
    <row r="48" spans="1:4" x14ac:dyDescent="0.4">
      <c r="A48" t="str">
        <v>SFB3-10</v>
      </c>
      <c r="B48" t="str">
        <f>_xlfn.XLOOKUP(A48,Sheet1!$C:$C,Sheet1!$L:$L)</f>
        <v>皿ねじ</v>
      </c>
      <c r="C48">
        <f>SUMIF(Sheet2!B:B,A48,Sheet2!C:C)</f>
        <v>36</v>
      </c>
      <c r="D48" s="11"/>
    </row>
    <row r="49" spans="1:4" x14ac:dyDescent="0.4">
      <c r="A49" t="str">
        <v>SFB3-5</v>
      </c>
      <c r="B49" t="str">
        <f>_xlfn.XLOOKUP(A49,Sheet1!$C:$C,Sheet1!$L:$L)</f>
        <v>皿ねじ</v>
      </c>
      <c r="C49">
        <f>SUMIF(Sheet2!B:B,A49,Sheet2!C:C)</f>
        <v>24</v>
      </c>
      <c r="D49" s="11"/>
    </row>
    <row r="50" spans="1:4" x14ac:dyDescent="0.4">
      <c r="A50" t="str">
        <v>SFHRW6-103.0-M3-N3</v>
      </c>
      <c r="B50" t="str">
        <f>_xlfn.XLOOKUP(A50,Sheet1!$C:$C,Sheet1!$L:$L)</f>
        <v>回転軸</v>
      </c>
      <c r="C50">
        <f>SUMIF(Sheet2!B:B,A50,Sheet2!C:C)</f>
        <v>2</v>
      </c>
      <c r="D50" s="11"/>
    </row>
    <row r="51" spans="1:4" x14ac:dyDescent="0.4">
      <c r="A51" t="str">
        <v>SFRHH6-109.0-F2.5-P5-T2.5-M3</v>
      </c>
      <c r="B51" t="str">
        <f>_xlfn.XLOOKUP(A51,Sheet1!$C:$C,Sheet1!$L:$L)</f>
        <v>回転軸</v>
      </c>
      <c r="C51">
        <f>SUMIF(Sheet2!B:B,A51,Sheet2!C:C)</f>
        <v>2</v>
      </c>
      <c r="D51" s="11"/>
    </row>
    <row r="52" spans="1:4" x14ac:dyDescent="0.4">
      <c r="A52" t="str">
        <v>SFRMGH8-15.0-F2.8-P6-T4.9-M3</v>
      </c>
      <c r="B52" t="str">
        <f>_xlfn.XLOOKUP(A52,Sheet1!$C:$C,Sheet1!$L:$L)</f>
        <v>回転軸</v>
      </c>
      <c r="C52">
        <f>SUMIF(Sheet2!B:B,A52,Sheet2!C:C)</f>
        <v>6</v>
      </c>
      <c r="D52" s="11"/>
    </row>
    <row r="53" spans="1:4" x14ac:dyDescent="0.4">
      <c r="A53" t="str">
        <v>SLW3</v>
      </c>
      <c r="B53" t="str">
        <f>_xlfn.XLOOKUP(A53,Sheet1!$C:$C,Sheet1!$L:$L)</f>
        <v>ばね座金</v>
      </c>
      <c r="C53">
        <f>SUMIF(Sheet2!B:B,A53,Sheet2!C:C)</f>
        <v>7</v>
      </c>
      <c r="D53" s="11"/>
    </row>
    <row r="54" spans="1:4" x14ac:dyDescent="0.4">
      <c r="A54" t="str">
        <v>SS_10GL13</v>
      </c>
      <c r="B54" t="str">
        <f>_xlfn.XLOOKUP(A54,Sheet1!$C:$C,Sheet1!$L:$L)</f>
        <v>スイッチ</v>
      </c>
      <c r="C54">
        <f>SUMIF(Sheet2!B:B,A54,Sheet2!C:C)</f>
        <v>2</v>
      </c>
      <c r="D54" s="11"/>
    </row>
    <row r="55" spans="1:4" x14ac:dyDescent="0.4">
      <c r="A55" t="str">
        <v>SS0.5-10</v>
      </c>
      <c r="B55" t="str">
        <f>_xlfn.XLOOKUP(A55,Sheet1!$C:$C,Sheet1!$L:$L)</f>
        <v>平歯車</v>
      </c>
      <c r="C55">
        <f>SUMIF(Sheet2!B:B,A55,Sheet2!C:C)</f>
        <v>7</v>
      </c>
      <c r="D55" s="12"/>
    </row>
    <row r="56" spans="1:4" x14ac:dyDescent="0.4">
      <c r="A56" t="str">
        <v>VUR16-55</v>
      </c>
      <c r="B56" t="str">
        <f>_xlfn.XLOOKUP(A56,Sheet1!$C:$C,Sheet1!$L:$L)</f>
        <v>丸線ｺｲﾙｽﾌﾟﾘﾝｸﾞ</v>
      </c>
      <c r="C56">
        <f>SUMIF(Sheet2!B:B,A56,Sheet2!C:C)</f>
        <v>2</v>
      </c>
      <c r="D56" s="11"/>
    </row>
    <row r="57" spans="1:4" x14ac:dyDescent="0.4">
      <c r="A57" t="str">
        <v>VUR6-20</v>
      </c>
      <c r="B57" t="str">
        <f>_xlfn.XLOOKUP(A57,Sheet1!$C:$C,Sheet1!$L:$L)</f>
        <v>丸線ｺｲﾙｽﾌﾟﾘﾝｸﾞ</v>
      </c>
      <c r="C57">
        <f>SUMIF(Sheet2!B:B,A57,Sheet2!C:C)</f>
        <v>2</v>
      </c>
      <c r="D57" s="11"/>
    </row>
    <row r="58" spans="1:4" x14ac:dyDescent="0.4">
      <c r="A58" t="str">
        <v>VUY10-55</v>
      </c>
      <c r="B58" t="str">
        <f>_xlfn.XLOOKUP(A58,Sheet1!$C:$C,Sheet1!$L:$L)</f>
        <v>丸線ｺｲﾙｽﾌﾟﾘﾝｸﾞ</v>
      </c>
      <c r="C58">
        <f>SUMIF(Sheet2!B:B,A58,Sheet2!C:C)</f>
        <v>2</v>
      </c>
      <c r="D58" s="11"/>
    </row>
    <row r="59" spans="1:4" x14ac:dyDescent="0.4">
      <c r="A59" t="str">
        <v>WSJK8-3-2</v>
      </c>
      <c r="B59" t="str">
        <f>_xlfn.XLOOKUP(A59,Sheet1!$C:$C,Sheet1!$L:$L)</f>
        <v>樹脂ﾜｯｼｬ</v>
      </c>
      <c r="C59">
        <f>SUMIF(Sheet2!B:B,A59,Sheet2!C:C)</f>
        <v>2</v>
      </c>
      <c r="D59" s="11"/>
    </row>
    <row r="60" spans="1:4" x14ac:dyDescent="0.4">
      <c r="A60" t="str">
        <v>WSSB5-3-2</v>
      </c>
      <c r="B60" t="str">
        <f>_xlfn.XLOOKUP(A60,Sheet1!$C:$C,Sheet1!$L:$L)</f>
        <v>金属ﾜｯｼｬ</v>
      </c>
      <c r="C60">
        <f>SUMIF(Sheet2!B:B,A60,Sheet2!C:C)</f>
        <v>12</v>
      </c>
      <c r="D60" s="11"/>
    </row>
    <row r="61" spans="1:4" x14ac:dyDescent="0.4">
      <c r="A61" t="str">
        <v>WSSB8-6-1.5</v>
      </c>
      <c r="B61" t="str">
        <f>_xlfn.XLOOKUP(A61,Sheet1!$C:$C,Sheet1!$L:$L)</f>
        <v>金属ﾜｯｼｬ</v>
      </c>
      <c r="C61">
        <f>SUMIF(Sheet2!B:B,A61,Sheet2!C:C)</f>
        <v>2</v>
      </c>
      <c r="D61" s="11"/>
    </row>
    <row r="62" spans="1:4" x14ac:dyDescent="0.4">
      <c r="A62" t="str">
        <v>YDH3007C05F</v>
      </c>
      <c r="B62" t="str">
        <f>_xlfn.XLOOKUP(A62,Sheet1!$C:$C,Sheet1!$L:$L)</f>
        <v>小型ファン</v>
      </c>
      <c r="C62">
        <f>SUMIF(Sheet2!B:B,A62,Sheet2!C:C)</f>
        <v>1</v>
      </c>
      <c r="D62" s="11"/>
    </row>
    <row r="63" spans="1:4" x14ac:dyDescent="0.4">
      <c r="A63" t="str">
        <v>小型ファン</v>
      </c>
      <c r="B63" t="str">
        <f>_xlfn.XLOOKUP(A63,Sheet1!$C:$C,Sheet1!$L:$L)</f>
        <v>小型ファン</v>
      </c>
      <c r="C63">
        <f>SUMIF(Sheet2!B:B,A63,Sheet2!C:C)</f>
        <v>1</v>
      </c>
      <c r="D63" s="12"/>
    </row>
    <row r="64" spans="1:4" x14ac:dyDescent="0.4">
      <c r="A64" t="str">
        <v>電子回路ユニット</v>
      </c>
      <c r="B64">
        <f>_xlfn.XLOOKUP(A64,Sheet1!$C:$C,Sheet1!$L:$L)</f>
        <v>0</v>
      </c>
      <c r="C64">
        <f>SUMIF(Sheet2!B:B,A64,Sheet2!C:C)</f>
        <v>1</v>
      </c>
      <c r="D64" s="11"/>
    </row>
    <row r="65" spans="1:3" x14ac:dyDescent="0.4">
      <c r="A65" t="str">
        <v>腕駆動回路v2</v>
      </c>
      <c r="B65">
        <f>_xlfn.XLOOKUP(A65,Sheet1!$C:$C,Sheet1!$L:$L)</f>
        <v>0</v>
      </c>
      <c r="C65">
        <f>SUMIF(Sheet2!B:B,A65,Sheet2!C:C)</f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1F5D-359C-447A-A38B-BF4A40019FE6}">
  <dimension ref="A1:I59"/>
  <sheetViews>
    <sheetView topLeftCell="A19" workbookViewId="0">
      <selection activeCell="H25" sqref="H25:H26"/>
    </sheetView>
  </sheetViews>
  <sheetFormatPr defaultRowHeight="18.75" x14ac:dyDescent="0.4"/>
  <cols>
    <col min="1" max="1" width="21.625" customWidth="1"/>
    <col min="2" max="2" width="27.375" customWidth="1"/>
    <col min="3" max="3" width="6.875" style="9" customWidth="1"/>
    <col min="4" max="4" width="20.875" customWidth="1"/>
    <col min="5" max="5" width="24.5" customWidth="1"/>
    <col min="6" max="6" width="11" customWidth="1"/>
    <col min="7" max="7" width="21.625" customWidth="1"/>
    <col min="8" max="9" width="8.625" customWidth="1"/>
  </cols>
  <sheetData>
    <row r="1" spans="1:9" s="13" customFormat="1" ht="18" x14ac:dyDescent="0.4">
      <c r="A1" s="13" t="s">
        <v>330</v>
      </c>
      <c r="B1" s="13" t="s">
        <v>331</v>
      </c>
      <c r="C1" s="13" t="s">
        <v>318</v>
      </c>
      <c r="D1" s="13" t="s">
        <v>332</v>
      </c>
      <c r="E1" s="13" t="s">
        <v>337</v>
      </c>
      <c r="F1" s="13" t="s">
        <v>336</v>
      </c>
      <c r="G1" s="13" t="s">
        <v>333</v>
      </c>
      <c r="H1" s="13" t="s">
        <v>334</v>
      </c>
      <c r="I1" s="13" t="s">
        <v>335</v>
      </c>
    </row>
    <row r="2" spans="1:9" x14ac:dyDescent="0.4">
      <c r="A2" t="str" cm="1">
        <f t="array" ref="A2:A59">_xlfn._xlws.SORT(_xlfn._xlws.FILTER(Sheet2!B22:B79,Sheet2!B22:B79&lt;&gt;""))</f>
        <v>CGA75-P001</v>
      </c>
      <c r="B2" t="str">
        <f>_xlfn.XLOOKUP(A2,Sheet1!$C:$C,Sheet1!$F:$F)</f>
        <v>内接歯車機構躯体</v>
      </c>
      <c r="C2" s="9">
        <f>_xlfn.XLOOKUP(A2,Sheet2!$B:$B,Sheet2!$C:$C)</f>
        <v>1</v>
      </c>
      <c r="D2" s="9" t="str">
        <f>_xlfn.XLOOKUP(A2,Sheet1!$C:$C,Sheet1!$G:$G)</f>
        <v>A2017</v>
      </c>
      <c r="E2" s="9"/>
      <c r="F2" s="9" t="s">
        <v>341</v>
      </c>
      <c r="G2" s="11" t="s">
        <v>379</v>
      </c>
    </row>
    <row r="3" spans="1:9" x14ac:dyDescent="0.4">
      <c r="A3" t="str">
        <v>CGA75-P002</v>
      </c>
      <c r="B3" t="str">
        <f>_xlfn.XLOOKUP(A3,Sheet1!$C:$C,Sheet1!$F:$F)</f>
        <v>出力板</v>
      </c>
      <c r="C3" s="9">
        <f>_xlfn.XLOOKUP(A3,Sheet2!$B:$B,Sheet2!$C:$C)</f>
        <v>1</v>
      </c>
      <c r="D3" s="9" t="str">
        <f>_xlfn.XLOOKUP(A3,Sheet1!$C:$C,Sheet1!$G:$G)</f>
        <v>A2017</v>
      </c>
      <c r="E3" s="9"/>
      <c r="F3" s="9" t="s">
        <v>340</v>
      </c>
      <c r="G3" s="11" t="s">
        <v>355</v>
      </c>
    </row>
    <row r="4" spans="1:9" x14ac:dyDescent="0.4">
      <c r="A4" t="str">
        <v>CGA75-P003</v>
      </c>
      <c r="B4" t="str">
        <f>_xlfn.XLOOKUP(A4,Sheet1!$C:$C,Sheet1!$F:$F)</f>
        <v>内歯車</v>
      </c>
      <c r="C4" s="9">
        <f>_xlfn.XLOOKUP(A4,Sheet2!$B:$B,Sheet2!$C:$C)</f>
        <v>1</v>
      </c>
      <c r="D4" s="9" t="str">
        <f>_xlfn.XLOOKUP(A4,Sheet1!$C:$C,Sheet1!$G:$G)</f>
        <v>A2017</v>
      </c>
      <c r="E4" s="9"/>
      <c r="F4" s="9" t="s">
        <v>346</v>
      </c>
      <c r="G4" s="11" t="s">
        <v>348</v>
      </c>
    </row>
    <row r="5" spans="1:9" x14ac:dyDescent="0.4">
      <c r="A5" t="str">
        <v>CGA75-P004</v>
      </c>
      <c r="B5" t="str">
        <f>_xlfn.XLOOKUP(A5,Sheet1!$C:$C,Sheet1!$F:$F)</f>
        <v>曲軸(歯車付き)</v>
      </c>
      <c r="C5" s="9">
        <f>_xlfn.XLOOKUP(A5,Sheet2!$B:$B,Sheet2!$C:$C)</f>
        <v>1</v>
      </c>
      <c r="D5" s="9" t="str">
        <f>_xlfn.XLOOKUP(A5,Sheet1!$C:$C,Sheet1!$G:$G)</f>
        <v>S45C</v>
      </c>
      <c r="E5" s="9"/>
      <c r="F5" s="9"/>
      <c r="G5" s="11"/>
      <c r="H5" s="11"/>
      <c r="I5" s="11"/>
    </row>
    <row r="6" spans="1:9" x14ac:dyDescent="0.4">
      <c r="A6" t="str">
        <v>CGA75-RS380-4-P001</v>
      </c>
      <c r="B6" t="str">
        <f>_xlfn.XLOOKUP(A6,Sheet1!$C:$C,Sheet1!$F:$F)</f>
        <v>腕電動機取付板</v>
      </c>
      <c r="C6" s="9">
        <f>_xlfn.XLOOKUP(A6,Sheet2!$B:$B,Sheet2!$C:$C)</f>
        <v>1</v>
      </c>
      <c r="D6" s="9" t="str">
        <f>_xlfn.XLOOKUP(A6,Sheet1!$C:$C,Sheet1!$G:$G)</f>
        <v>A2017</v>
      </c>
      <c r="E6" s="9"/>
      <c r="F6" s="9" t="s">
        <v>344</v>
      </c>
      <c r="G6" s="11" t="s">
        <v>343</v>
      </c>
      <c r="H6" s="11"/>
    </row>
    <row r="7" spans="1:9" x14ac:dyDescent="0.4">
      <c r="A7" t="str">
        <v>CGA75-RS380-4-P002</v>
      </c>
      <c r="B7" t="str">
        <f>_xlfn.XLOOKUP(A7,Sheet1!$C:$C,Sheet1!$F:$F)</f>
        <v>腕機構回路放熱板</v>
      </c>
      <c r="C7" s="9">
        <f>_xlfn.XLOOKUP(A7,Sheet2!$B:$B,Sheet2!$C:$C)</f>
        <v>1</v>
      </c>
      <c r="D7" s="9" t="str">
        <f>_xlfn.XLOOKUP(A7,Sheet1!$C:$C,Sheet1!$G:$G)</f>
        <v>A2017</v>
      </c>
      <c r="E7" s="9"/>
      <c r="F7" s="9" t="s">
        <v>345</v>
      </c>
      <c r="G7" s="11" t="s">
        <v>355</v>
      </c>
    </row>
    <row r="8" spans="1:9" x14ac:dyDescent="0.4">
      <c r="A8" t="str">
        <v>CU-AAS001-P001</v>
      </c>
      <c r="B8" t="str">
        <f>_xlfn.XLOOKUP(A8,Sheet1!$C:$C,Sheet1!$F:$F)</f>
        <v>中関節</v>
      </c>
      <c r="C8" s="9">
        <f>_xlfn.XLOOKUP(A8,Sheet2!$B:$B,Sheet2!$C:$C)</f>
        <v>2</v>
      </c>
      <c r="D8" s="9" t="str">
        <f>_xlfn.XLOOKUP(A8,Sheet1!$C:$C,Sheet1!$G:$G)</f>
        <v>A2017</v>
      </c>
      <c r="E8" s="9"/>
      <c r="F8" s="9" t="s">
        <v>349</v>
      </c>
      <c r="G8" s="11" t="s">
        <v>348</v>
      </c>
    </row>
    <row r="9" spans="1:9" x14ac:dyDescent="0.4">
      <c r="A9" t="str">
        <v>CU-AAS002-P001</v>
      </c>
      <c r="B9" t="str">
        <f>_xlfn.XLOOKUP(A9,Sheet1!$C:$C,Sheet1!$F:$F)</f>
        <v>従動節根本軸</v>
      </c>
      <c r="C9" s="9">
        <f>_xlfn.XLOOKUP(A9,Sheet2!$B:$B,Sheet2!$C:$C)</f>
        <v>2</v>
      </c>
      <c r="D9" s="9" t="str">
        <f>_xlfn.XLOOKUP(A9,Sheet1!$C:$C,Sheet1!$G:$G)</f>
        <v>A2017</v>
      </c>
      <c r="E9" s="9"/>
      <c r="F9" s="9" t="s">
        <v>350</v>
      </c>
      <c r="G9" s="11" t="s">
        <v>352</v>
      </c>
    </row>
    <row r="10" spans="1:9" x14ac:dyDescent="0.4">
      <c r="A10" t="str">
        <v>CU-AAS002-P002</v>
      </c>
      <c r="B10" t="str">
        <f>_xlfn.XLOOKUP(A10,Sheet1!$C:$C,Sheet1!$F:$F)</f>
        <v>駆動節歯車付き</v>
      </c>
      <c r="C10" s="9">
        <f>_xlfn.XLOOKUP(A10,Sheet2!$B:$B,Sheet2!$C:$C)</f>
        <v>1</v>
      </c>
      <c r="D10" s="9" t="str">
        <f>_xlfn.XLOOKUP(A10,Sheet1!$C:$C,Sheet1!$G:$G)</f>
        <v>A2017</v>
      </c>
      <c r="E10" s="9"/>
      <c r="F10" s="9" t="s">
        <v>353</v>
      </c>
      <c r="G10" s="11" t="s">
        <v>355</v>
      </c>
    </row>
    <row r="11" spans="1:9" x14ac:dyDescent="0.4">
      <c r="A11" t="str">
        <v>CU-AAS002-P003</v>
      </c>
      <c r="B11" t="str">
        <f>_xlfn.XLOOKUP(A11,Sheet1!$C:$C,Sheet1!$F:$F)</f>
        <v>駆動節</v>
      </c>
      <c r="C11" s="9">
        <f>_xlfn.XLOOKUP(A11,Sheet2!$B:$B,Sheet2!$C:$C)</f>
        <v>1</v>
      </c>
      <c r="D11" s="9" t="str">
        <f>_xlfn.XLOOKUP(A11,Sheet1!$C:$C,Sheet1!$G:$G)</f>
        <v>A2017</v>
      </c>
      <c r="E11" s="9"/>
      <c r="F11" s="9" t="s">
        <v>353</v>
      </c>
      <c r="G11" s="11" t="s">
        <v>355</v>
      </c>
    </row>
    <row r="12" spans="1:9" x14ac:dyDescent="0.4">
      <c r="A12" t="str">
        <v>CU-AAS003L-P001</v>
      </c>
      <c r="B12" t="str">
        <f>_xlfn.XLOOKUP(A12,Sheet1!$C:$C,Sheet1!$F:$F)</f>
        <v>従動節左</v>
      </c>
      <c r="C12" s="9">
        <f>_xlfn.XLOOKUP(A12,Sheet2!$B:$B,Sheet2!$C:$C)</f>
        <v>1</v>
      </c>
      <c r="D12" s="9" t="str">
        <f>_xlfn.XLOOKUP(A12,Sheet1!$C:$C,Sheet1!$G:$G)</f>
        <v>A2017</v>
      </c>
      <c r="E12" s="9"/>
      <c r="F12" s="9" t="s">
        <v>353</v>
      </c>
      <c r="G12" s="11" t="s">
        <v>355</v>
      </c>
    </row>
    <row r="13" spans="1:9" x14ac:dyDescent="0.4">
      <c r="A13" t="str">
        <v>CU-AAS003-P001</v>
      </c>
      <c r="B13" t="str">
        <f>_xlfn.XLOOKUP(A13,Sheet1!$C:$C,Sheet1!$F:$F)</f>
        <v>ロッド先端</v>
      </c>
      <c r="C13" s="9">
        <f>_xlfn.XLOOKUP(A13,Sheet2!$B:$B,Sheet2!$C:$C)</f>
        <v>2</v>
      </c>
      <c r="D13" s="9" t="str">
        <f>_xlfn.XLOOKUP(A13,Sheet1!$C:$C,Sheet1!$G:$G)</f>
        <v>A2017</v>
      </c>
      <c r="E13" s="9"/>
      <c r="F13" s="9" t="s">
        <v>357</v>
      </c>
      <c r="G13" s="11" t="s">
        <v>356</v>
      </c>
      <c r="H13" s="11"/>
    </row>
    <row r="14" spans="1:9" x14ac:dyDescent="0.4">
      <c r="A14" t="str">
        <v>CU-AAS003R-P001</v>
      </c>
      <c r="B14" t="str">
        <f>_xlfn.XLOOKUP(A14,Sheet1!$C:$C,Sheet1!$F:$F)</f>
        <v>従動節右</v>
      </c>
      <c r="C14" s="9">
        <f>_xlfn.XLOOKUP(A14,Sheet2!$B:$B,Sheet2!$C:$C)</f>
        <v>1</v>
      </c>
      <c r="D14" s="9" t="str">
        <f>_xlfn.XLOOKUP(A14,Sheet1!$C:$C,Sheet1!$G:$G)</f>
        <v>A2017</v>
      </c>
      <c r="E14" s="9"/>
      <c r="F14" s="9" t="s">
        <v>353</v>
      </c>
      <c r="G14" s="11" t="s">
        <v>355</v>
      </c>
    </row>
    <row r="15" spans="1:9" x14ac:dyDescent="0.4">
      <c r="A15" t="str">
        <v>CU-AAS-P001</v>
      </c>
      <c r="B15" t="str">
        <f>_xlfn.XLOOKUP(A15,Sheet1!$C:$C,Sheet1!$F:$F)</f>
        <v>カウンターアーム</v>
      </c>
      <c r="C15" s="9">
        <f>_xlfn.XLOOKUP(A15,Sheet2!$B:$B,Sheet2!$C:$C)</f>
        <v>1</v>
      </c>
      <c r="D15" s="9" t="str">
        <f>_xlfn.XLOOKUP(A15,Sheet1!$C:$C,Sheet1!$G:$G)</f>
        <v>A2017</v>
      </c>
      <c r="E15" s="9"/>
      <c r="F15" s="9" t="s">
        <v>349</v>
      </c>
      <c r="G15" s="11" t="s">
        <v>348</v>
      </c>
    </row>
    <row r="16" spans="1:9" x14ac:dyDescent="0.4">
      <c r="A16" t="str">
        <v>CU-AAS-P002</v>
      </c>
      <c r="B16" t="str">
        <f>_xlfn.XLOOKUP(A16,Sheet1!$C:$C,Sheet1!$F:$F)</f>
        <v>ﾐﾗｰカウンターアーム</v>
      </c>
      <c r="C16" s="9">
        <f>_xlfn.XLOOKUP(A16,Sheet2!$B:$B,Sheet2!$C:$C)</f>
        <v>1</v>
      </c>
      <c r="D16" s="9" t="str">
        <f>_xlfn.XLOOKUP(A16,Sheet1!$C:$C,Sheet1!$G:$G)</f>
        <v>A2017</v>
      </c>
      <c r="E16" s="9"/>
      <c r="F16" s="9" t="s">
        <v>349</v>
      </c>
      <c r="G16" s="11" t="s">
        <v>348</v>
      </c>
    </row>
    <row r="17" spans="1:8" x14ac:dyDescent="0.4">
      <c r="A17" t="str">
        <v>CU-AAS-P003</v>
      </c>
      <c r="B17" t="str">
        <f>_xlfn.XLOOKUP(A17,Sheet1!$C:$C,Sheet1!$F:$F)</f>
        <v>腕機構カバー</v>
      </c>
      <c r="C17" s="9">
        <f>_xlfn.XLOOKUP(A17,Sheet2!$B:$B,Sheet2!$C:$C)</f>
        <v>1</v>
      </c>
      <c r="D17" s="9" t="str">
        <f>_xlfn.XLOOKUP(A17,Sheet1!$C:$C,Sheet1!$G:$G)</f>
        <v>AR-M2</v>
      </c>
      <c r="E17" s="9"/>
      <c r="F17" s="9"/>
      <c r="G17" s="12" t="s">
        <v>358</v>
      </c>
    </row>
    <row r="18" spans="1:8" x14ac:dyDescent="0.4">
      <c r="A18" t="str">
        <v>CU-AAS-P004</v>
      </c>
      <c r="B18" t="str">
        <f>_xlfn.XLOOKUP(A18,Sheet1!$C:$C,Sheet1!$F:$F)</f>
        <v>ﾐﾗｰ腕機構カバー</v>
      </c>
      <c r="C18" s="9">
        <f>_xlfn.XLOOKUP(A18,Sheet2!$B:$B,Sheet2!$C:$C)</f>
        <v>1</v>
      </c>
      <c r="D18" s="9" t="str">
        <f>_xlfn.XLOOKUP(A18,Sheet1!$C:$C,Sheet1!$G:$G)</f>
        <v>AR-M2</v>
      </c>
      <c r="E18" s="9"/>
      <c r="F18" s="9"/>
      <c r="G18" s="12" t="s">
        <v>358</v>
      </c>
    </row>
    <row r="19" spans="1:8" x14ac:dyDescent="0.4">
      <c r="A19" t="str">
        <v>CU-P001</v>
      </c>
      <c r="B19" t="str">
        <f>_xlfn.XLOOKUP(A19,Sheet1!$C:$C,Sheet1!$F:$F)</f>
        <v>中央ユニット後方カバー</v>
      </c>
      <c r="C19" s="9">
        <f>_xlfn.XLOOKUP(A19,Sheet2!$B:$B,Sheet2!$C:$C)</f>
        <v>1</v>
      </c>
      <c r="D19" s="9" t="str">
        <f>_xlfn.XLOOKUP(A19,Sheet1!$C:$C,Sheet1!$G:$G)</f>
        <v>AR-M2</v>
      </c>
      <c r="E19" s="9"/>
      <c r="F19" s="9"/>
      <c r="G19" s="12" t="s">
        <v>358</v>
      </c>
    </row>
    <row r="20" spans="1:8" x14ac:dyDescent="0.4">
      <c r="A20" t="str">
        <v>CU-P002</v>
      </c>
      <c r="B20" t="str">
        <f>_xlfn.XLOOKUP(A20,Sheet1!$C:$C,Sheet1!$F:$F)</f>
        <v>足駆動回路放熱板</v>
      </c>
      <c r="C20" s="9">
        <f>_xlfn.XLOOKUP(A20,Sheet2!$B:$B,Sheet2!$C:$C)</f>
        <v>1</v>
      </c>
      <c r="D20" s="9" t="str">
        <f>_xlfn.XLOOKUP(A20,Sheet1!$C:$C,Sheet1!$G:$G)</f>
        <v>A2017</v>
      </c>
      <c r="E20" s="9"/>
      <c r="F20" s="9" t="s">
        <v>359</v>
      </c>
      <c r="G20" s="11" t="s">
        <v>355</v>
      </c>
    </row>
    <row r="21" spans="1:8" x14ac:dyDescent="0.4">
      <c r="A21" t="str">
        <v>CU-SAS001-P001</v>
      </c>
      <c r="B21" t="str">
        <f>_xlfn.XLOOKUP(A21,Sheet1!$C:$C,Sheet1!$F:$F)</f>
        <v>中央フレーム</v>
      </c>
      <c r="C21" s="9">
        <f>_xlfn.XLOOKUP(A21,Sheet2!$B:$B,Sheet2!$C:$C)</f>
        <v>1</v>
      </c>
      <c r="D21" s="9" t="str">
        <f>_xlfn.XLOOKUP(A21,Sheet1!$C:$C,Sheet1!$G:$G)</f>
        <v>A2017</v>
      </c>
      <c r="E21" s="9" t="s">
        <v>378</v>
      </c>
      <c r="F21" s="9" t="s">
        <v>357</v>
      </c>
      <c r="G21" s="11" t="s">
        <v>361</v>
      </c>
      <c r="H21" s="11"/>
    </row>
    <row r="22" spans="1:8" x14ac:dyDescent="0.4">
      <c r="A22" t="str">
        <v>CU-SAS001-P002</v>
      </c>
      <c r="B22" t="str">
        <f>_xlfn.XLOOKUP(A22,Sheet1!$C:$C,Sheet1!$F:$F)</f>
        <v>横展開抜止め</v>
      </c>
      <c r="C22" s="9">
        <f>_xlfn.XLOOKUP(A22,Sheet2!$B:$B,Sheet2!$C:$C)</f>
        <v>2</v>
      </c>
      <c r="D22" s="9" t="str">
        <f>_xlfn.XLOOKUP(A22,Sheet1!$C:$C,Sheet1!$G:$G)</f>
        <v>A2017</v>
      </c>
      <c r="E22" s="9"/>
      <c r="F22" s="9" t="s">
        <v>349</v>
      </c>
      <c r="G22" s="11" t="s">
        <v>348</v>
      </c>
    </row>
    <row r="23" spans="1:8" x14ac:dyDescent="0.4">
      <c r="A23" t="str">
        <v>CU-SAS001-P003</v>
      </c>
      <c r="B23" t="str">
        <f>_xlfn.XLOOKUP(A23,Sheet1!$C:$C,Sheet1!$F:$F)</f>
        <v>中央ユニット主軸</v>
      </c>
      <c r="C23" s="9">
        <f>_xlfn.XLOOKUP(A23,Sheet2!$B:$B,Sheet2!$C:$C)</f>
        <v>1</v>
      </c>
      <c r="D23" s="9" t="str">
        <f>_xlfn.XLOOKUP(A23,Sheet1!$C:$C,Sheet1!$G:$G)</f>
        <v>A2017</v>
      </c>
      <c r="E23" s="9"/>
      <c r="F23" s="9"/>
      <c r="G23" s="12" t="s">
        <v>362</v>
      </c>
    </row>
    <row r="24" spans="1:8" x14ac:dyDescent="0.4">
      <c r="A24" t="str">
        <v>CU-SAS002-P001</v>
      </c>
      <c r="B24" t="str">
        <f>_xlfn.XLOOKUP(A24,Sheet1!$C:$C,Sheet1!$F:$F)</f>
        <v>最集段ピニオン</v>
      </c>
      <c r="C24" s="9">
        <f>_xlfn.XLOOKUP(A24,Sheet2!$B:$B,Sheet2!$C:$C)</f>
        <v>1</v>
      </c>
      <c r="D24" s="9" t="str">
        <f>_xlfn.XLOOKUP(A24,Sheet1!$C:$C,Sheet1!$G:$G)</f>
        <v>A2017</v>
      </c>
      <c r="E24" s="9" t="s">
        <v>363</v>
      </c>
      <c r="F24" s="9" t="s">
        <v>364</v>
      </c>
      <c r="G24" s="11" t="s">
        <v>366</v>
      </c>
    </row>
    <row r="25" spans="1:8" x14ac:dyDescent="0.4">
      <c r="A25" t="str">
        <v>CU-SAS002-P002</v>
      </c>
      <c r="B25" t="str">
        <f>_xlfn.XLOOKUP(A25,Sheet1!$C:$C,Sheet1!$F:$F)</f>
        <v>腕機構内壁</v>
      </c>
      <c r="C25" s="9">
        <f>_xlfn.XLOOKUP(A25,Sheet2!$B:$B,Sheet2!$C:$C)</f>
        <v>1</v>
      </c>
      <c r="D25" s="9" t="str">
        <f>_xlfn.XLOOKUP(A25,Sheet1!$C:$C,Sheet1!$G:$G)</f>
        <v>A2017</v>
      </c>
      <c r="E25" s="9"/>
      <c r="F25" s="9" t="s">
        <v>359</v>
      </c>
      <c r="G25" s="11" t="s">
        <v>355</v>
      </c>
    </row>
    <row r="26" spans="1:8" x14ac:dyDescent="0.4">
      <c r="A26" t="str">
        <v>CU-SAS002-P003</v>
      </c>
      <c r="B26" t="str">
        <f>_xlfn.XLOOKUP(A26,Sheet1!$C:$C,Sheet1!$F:$F)</f>
        <v>腕機構内壁</v>
      </c>
      <c r="C26" s="9">
        <f>_xlfn.XLOOKUP(A26,Sheet2!$B:$B,Sheet2!$C:$C)</f>
        <v>1</v>
      </c>
      <c r="D26" s="9" t="str">
        <f>_xlfn.XLOOKUP(A26,Sheet1!$C:$C,Sheet1!$G:$G)</f>
        <v>A2017</v>
      </c>
      <c r="E26" s="9"/>
      <c r="F26" s="9" t="s">
        <v>359</v>
      </c>
      <c r="G26" s="11" t="s">
        <v>355</v>
      </c>
    </row>
    <row r="27" spans="1:8" x14ac:dyDescent="0.4">
      <c r="A27" t="str">
        <v>CU-SAS003-P001</v>
      </c>
      <c r="B27" t="str">
        <f>_xlfn.XLOOKUP(A27,Sheet1!$C:$C,Sheet1!$F:$F)</f>
        <v>抑制鍵</v>
      </c>
      <c r="C27" s="9">
        <f>_xlfn.XLOOKUP(A27,Sheet2!$B:$B,Sheet2!$C:$C)</f>
        <v>1</v>
      </c>
      <c r="D27" s="9" t="str">
        <f>_xlfn.XLOOKUP(A27,Sheet1!$C:$C,Sheet1!$G:$G)</f>
        <v>AR-M2</v>
      </c>
      <c r="E27" s="9"/>
      <c r="F27" s="9"/>
      <c r="G27" s="12" t="s">
        <v>358</v>
      </c>
    </row>
    <row r="28" spans="1:8" x14ac:dyDescent="0.4">
      <c r="A28" t="str">
        <v>CU-SAS003-P002</v>
      </c>
      <c r="B28" t="str">
        <f>_xlfn.XLOOKUP(A28,Sheet1!$C:$C,Sheet1!$F:$F)</f>
        <v>展開機構ブロック</v>
      </c>
      <c r="C28" s="9">
        <f>_xlfn.XLOOKUP(A28,Sheet2!$B:$B,Sheet2!$C:$C)</f>
        <v>1</v>
      </c>
      <c r="D28" s="9" t="str">
        <f>_xlfn.XLOOKUP(A28,Sheet1!$C:$C,Sheet1!$G:$G)</f>
        <v>AR-M2</v>
      </c>
      <c r="E28" s="9"/>
      <c r="F28" s="9"/>
      <c r="G28" s="12" t="s">
        <v>358</v>
      </c>
    </row>
    <row r="29" spans="1:8" x14ac:dyDescent="0.4">
      <c r="A29" t="str">
        <v>LS001-P001</v>
      </c>
      <c r="B29" t="str">
        <f>_xlfn.XLOOKUP(A29,Sheet1!$C:$C,Sheet1!$F:$F)</f>
        <v>リンクサス足側軸部</v>
      </c>
      <c r="C29" s="9">
        <f>_xlfn.XLOOKUP(A29,Sheet2!$B:$B,Sheet2!$C:$C)</f>
        <v>1</v>
      </c>
      <c r="D29" s="9" t="str">
        <f>_xlfn.XLOOKUP(A29,Sheet1!$C:$C,Sheet1!$G:$G)</f>
        <v>AR-M2</v>
      </c>
      <c r="E29" s="9"/>
      <c r="F29" s="9"/>
      <c r="G29" s="12" t="s">
        <v>358</v>
      </c>
    </row>
    <row r="30" spans="1:8" x14ac:dyDescent="0.4">
      <c r="A30" t="str">
        <v>LS-P002</v>
      </c>
      <c r="B30" t="str">
        <f>_xlfn.XLOOKUP(A30,Sheet1!$C:$C,Sheet1!$F:$F)</f>
        <v>リンクサス長辺</v>
      </c>
      <c r="C30" s="9">
        <f>_xlfn.XLOOKUP(A30,Sheet2!$B:$B,Sheet2!$C:$C)</f>
        <v>2</v>
      </c>
      <c r="D30" s="9" t="str">
        <f>_xlfn.XLOOKUP(A30,Sheet1!$C:$C,Sheet1!$G:$G)</f>
        <v>AR-M2</v>
      </c>
      <c r="E30" s="9"/>
      <c r="F30" s="9"/>
      <c r="G30" s="12" t="s">
        <v>358</v>
      </c>
    </row>
    <row r="31" spans="1:8" x14ac:dyDescent="0.4">
      <c r="A31" t="str">
        <v>LS-P003</v>
      </c>
      <c r="B31" t="str">
        <f>_xlfn.XLOOKUP(A31,Sheet1!$C:$C,Sheet1!$F:$F)</f>
        <v>リンクサス短辺</v>
      </c>
      <c r="C31" s="9">
        <f>_xlfn.XLOOKUP(A31,Sheet2!$B:$B,Sheet2!$C:$C)</f>
        <v>2</v>
      </c>
      <c r="D31" s="9" t="str">
        <f>_xlfn.XLOOKUP(A31,Sheet1!$C:$C,Sheet1!$G:$G)</f>
        <v>AR-M2</v>
      </c>
      <c r="E31" s="9"/>
      <c r="F31" s="9"/>
      <c r="G31" s="12" t="s">
        <v>358</v>
      </c>
    </row>
    <row r="32" spans="1:8" x14ac:dyDescent="0.4">
      <c r="A32" t="str">
        <v>LS-P004</v>
      </c>
      <c r="B32" t="str">
        <f>_xlfn.XLOOKUP(A32,Sheet1!$C:$C,Sheet1!$F:$F)</f>
        <v>リンクサス中央軸部</v>
      </c>
      <c r="C32" s="9">
        <f>_xlfn.XLOOKUP(A32,Sheet2!$B:$B,Sheet2!$C:$C)</f>
        <v>1</v>
      </c>
      <c r="D32" s="9" t="str">
        <f>_xlfn.XLOOKUP(A32,Sheet1!$C:$C,Sheet1!$G:$G)</f>
        <v>AR-M2</v>
      </c>
      <c r="E32" s="9"/>
      <c r="F32" s="9"/>
      <c r="G32" s="12" t="s">
        <v>358</v>
      </c>
    </row>
    <row r="33" spans="1:8" x14ac:dyDescent="0.4">
      <c r="A33" t="str">
        <v>LS-P005</v>
      </c>
      <c r="B33" t="str">
        <f>_xlfn.XLOOKUP(A33,Sheet1!$C:$C,Sheet1!$F:$F)</f>
        <v>リンクサス節軸</v>
      </c>
      <c r="C33" s="9">
        <f>_xlfn.XLOOKUP(A33,Sheet2!$B:$B,Sheet2!$C:$C)</f>
        <v>3</v>
      </c>
      <c r="D33" s="9" t="str">
        <f>_xlfn.XLOOKUP(A33,Sheet1!$C:$C,Sheet1!$G:$G)</f>
        <v>AR-M2</v>
      </c>
      <c r="E33" s="9"/>
      <c r="F33" s="9"/>
      <c r="G33" s="12" t="s">
        <v>358</v>
      </c>
    </row>
    <row r="34" spans="1:8" x14ac:dyDescent="0.4">
      <c r="A34" t="str">
        <v>R-HL-P001</v>
      </c>
      <c r="B34" t="str">
        <f>_xlfn.XLOOKUP(A34,Sheet1!$C:$C,Sheet1!$F:$F)</f>
        <v>足曲軸長偏心体</v>
      </c>
      <c r="C34" s="9">
        <f>_xlfn.XLOOKUP(A34,Sheet2!$B:$B,Sheet2!$C:$C)</f>
        <v>8</v>
      </c>
      <c r="D34" s="9" t="str">
        <f>_xlfn.XLOOKUP(A34,Sheet1!$C:$C,Sheet1!$G:$G)</f>
        <v>A2017</v>
      </c>
      <c r="E34" s="9"/>
      <c r="F34" s="9" t="s">
        <v>367</v>
      </c>
      <c r="G34" s="11" t="s">
        <v>369</v>
      </c>
    </row>
    <row r="35" spans="1:8" x14ac:dyDescent="0.4">
      <c r="A35" t="str">
        <v>R-HL-P002</v>
      </c>
      <c r="B35" t="str">
        <f>_xlfn.XLOOKUP(A35,Sheet1!$C:$C,Sheet1!$F:$F)</f>
        <v>足曲軸短偏心体</v>
      </c>
      <c r="C35" s="9">
        <f>_xlfn.XLOOKUP(A35,Sheet2!$B:$B,Sheet2!$C:$C)</f>
        <v>4</v>
      </c>
      <c r="D35" s="9" t="str">
        <f>_xlfn.XLOOKUP(A35,Sheet1!$C:$C,Sheet1!$G:$G)</f>
        <v>A2017</v>
      </c>
      <c r="E35" s="9"/>
      <c r="F35" s="9" t="s">
        <v>370</v>
      </c>
      <c r="G35" s="11" t="s">
        <v>369</v>
      </c>
    </row>
    <row r="36" spans="1:8" x14ac:dyDescent="0.4">
      <c r="A36" t="str">
        <v>R-HL-P003</v>
      </c>
      <c r="B36" t="str">
        <f>_xlfn.XLOOKUP(A36,Sheet1!$C:$C,Sheet1!$F:$F)</f>
        <v>足プーリー中心軸</v>
      </c>
      <c r="C36" s="9">
        <f>_xlfn.XLOOKUP(A36,Sheet2!$B:$B,Sheet2!$C:$C)</f>
        <v>4</v>
      </c>
      <c r="D36" s="9" t="str">
        <f>_xlfn.XLOOKUP(A36,Sheet1!$C:$C,Sheet1!$G:$G)</f>
        <v>A2017</v>
      </c>
      <c r="E36" s="9"/>
      <c r="F36" s="9"/>
      <c r="G36" s="12" t="s">
        <v>362</v>
      </c>
    </row>
    <row r="37" spans="1:8" x14ac:dyDescent="0.4">
      <c r="A37" t="str">
        <v>R-HL-P004</v>
      </c>
      <c r="B37" t="str">
        <f>_xlfn.XLOOKUP(A37,Sheet1!$C:$C,Sheet1!$F:$F)</f>
        <v>足機構曲軸結合部</v>
      </c>
      <c r="C37" s="9">
        <f>_xlfn.XLOOKUP(A37,Sheet2!$B:$B,Sheet2!$C:$C)</f>
        <v>4</v>
      </c>
      <c r="D37" s="9" t="str">
        <f>_xlfn.XLOOKUP(A37,Sheet1!$C:$C,Sheet1!$G:$G)</f>
        <v>A2017</v>
      </c>
      <c r="E37" s="9"/>
      <c r="F37" s="9" t="s">
        <v>357</v>
      </c>
      <c r="G37" s="11" t="s">
        <v>361</v>
      </c>
      <c r="H37" s="11"/>
    </row>
    <row r="38" spans="1:8" x14ac:dyDescent="0.4">
      <c r="A38" t="str">
        <v>R-HL-P005</v>
      </c>
      <c r="B38" t="str">
        <f>_xlfn.XLOOKUP(A38,Sheet1!$C:$C,Sheet1!$F:$F)</f>
        <v>ヘッケンリンク駆動プーリー</v>
      </c>
      <c r="C38" s="9">
        <f>_xlfn.XLOOKUP(A38,Sheet2!$B:$B,Sheet2!$C:$C)</f>
        <v>4</v>
      </c>
      <c r="D38" s="9" t="str">
        <f>_xlfn.XLOOKUP(A38,Sheet1!$C:$C,Sheet1!$G:$G)</f>
        <v>AR-M2</v>
      </c>
      <c r="E38" s="9"/>
      <c r="F38" s="9"/>
      <c r="G38" s="12" t="s">
        <v>358</v>
      </c>
    </row>
    <row r="39" spans="1:8" x14ac:dyDescent="0.4">
      <c r="A39" t="str">
        <v>R-HL-P006</v>
      </c>
      <c r="B39" t="str">
        <f>_xlfn.XLOOKUP(A39,Sheet1!$C:$C,Sheet1!$F:$F)</f>
        <v>足プーリーフランジ</v>
      </c>
      <c r="C39" s="9">
        <f>_xlfn.XLOOKUP(A39,Sheet2!$B:$B,Sheet2!$C:$C)</f>
        <v>4</v>
      </c>
      <c r="D39" s="9" t="str">
        <f>_xlfn.XLOOKUP(A39,Sheet1!$C:$C,Sheet1!$G:$G)</f>
        <v>A2017</v>
      </c>
      <c r="E39" s="9" t="s">
        <v>378</v>
      </c>
      <c r="F39" s="9" t="s">
        <v>357</v>
      </c>
      <c r="G39" s="11" t="s">
        <v>361</v>
      </c>
      <c r="H39" s="11"/>
    </row>
    <row r="40" spans="1:8" x14ac:dyDescent="0.4">
      <c r="A40" t="str">
        <v>R-HL-P007</v>
      </c>
      <c r="B40" t="str">
        <f>_xlfn.XLOOKUP(A40,Sheet1!$C:$C,Sheet1!$F:$F)</f>
        <v>足レバー</v>
      </c>
      <c r="C40" s="9">
        <f>_xlfn.XLOOKUP(A40,Sheet2!$B:$B,Sheet2!$C:$C)</f>
        <v>12</v>
      </c>
      <c r="D40" s="9" t="str">
        <f>_xlfn.XLOOKUP(A40,Sheet1!$C:$C,Sheet1!$G:$G)</f>
        <v>A2017</v>
      </c>
      <c r="E40" s="9"/>
      <c r="F40" s="9" t="s">
        <v>371</v>
      </c>
      <c r="G40" s="11" t="s">
        <v>343</v>
      </c>
      <c r="H40" s="11"/>
    </row>
    <row r="41" spans="1:8" x14ac:dyDescent="0.4">
      <c r="A41" t="str">
        <v>R-HL-RAS-P001</v>
      </c>
      <c r="B41" t="str">
        <f>_xlfn.XLOOKUP(A41,Sheet1!$C:$C,Sheet1!$F:$F)</f>
        <v>足上部</v>
      </c>
      <c r="C41" s="9">
        <f>_xlfn.XLOOKUP(A41,Sheet2!$B:$B,Sheet2!$C:$C)</f>
        <v>12</v>
      </c>
      <c r="D41" s="9" t="str">
        <f>_xlfn.XLOOKUP(A41,Sheet1!$C:$C,Sheet1!$G:$G)</f>
        <v>A2017</v>
      </c>
      <c r="E41" s="9"/>
      <c r="F41" s="9" t="s">
        <v>371</v>
      </c>
      <c r="G41" s="11" t="s">
        <v>343</v>
      </c>
      <c r="H41" s="11"/>
    </row>
    <row r="42" spans="1:8" x14ac:dyDescent="0.4">
      <c r="A42" t="str">
        <v>R-HL-RAS-P002</v>
      </c>
      <c r="B42" t="str">
        <f>_xlfn.XLOOKUP(A42,Sheet1!$C:$C,Sheet1!$F:$F)</f>
        <v>足下部</v>
      </c>
      <c r="C42" s="9">
        <f>_xlfn.XLOOKUP(A42,Sheet2!$B:$B,Sheet2!$C:$C)</f>
        <v>12</v>
      </c>
      <c r="D42" s="9" t="str">
        <f>_xlfn.XLOOKUP(A42,Sheet1!$C:$C,Sheet1!$G:$G)</f>
        <v>A2017</v>
      </c>
      <c r="E42" s="9"/>
      <c r="F42" s="9" t="s">
        <v>371</v>
      </c>
      <c r="G42" s="11" t="s">
        <v>343</v>
      </c>
      <c r="H42" s="11"/>
    </row>
    <row r="43" spans="1:8" x14ac:dyDescent="0.4">
      <c r="A43" t="str">
        <v>R-HL-RAS-P003</v>
      </c>
      <c r="B43" t="str">
        <f>_xlfn.XLOOKUP(A43,Sheet1!$C:$C,Sheet1!$F:$F)</f>
        <v>足ゴム</v>
      </c>
      <c r="C43" s="9">
        <f>_xlfn.XLOOKUP(A43,Sheet2!$B:$B,Sheet2!$C:$C)</f>
        <v>12</v>
      </c>
      <c r="D43" s="9" t="str">
        <f>_xlfn.XLOOKUP(A43,Sheet1!$C:$C,Sheet1!$G:$G)</f>
        <v>AR-M2</v>
      </c>
      <c r="E43" s="9"/>
      <c r="F43" s="9"/>
      <c r="G43" s="12" t="s">
        <v>358</v>
      </c>
    </row>
    <row r="44" spans="1:8" x14ac:dyDescent="0.4">
      <c r="A44" t="str">
        <v>RL-P001</v>
      </c>
      <c r="B44" t="str">
        <f>_xlfn.XLOOKUP(A44,Sheet1!$C:$C,Sheet1!$F:$F)</f>
        <v>足側板左外側</v>
      </c>
      <c r="C44" s="9">
        <f>_xlfn.XLOOKUP(A44,Sheet2!$B:$B,Sheet2!$C:$C)</f>
        <v>1</v>
      </c>
      <c r="D44" s="9" t="str">
        <f>_xlfn.XLOOKUP(A44,Sheet1!$C:$C,Sheet1!$G:$G)</f>
        <v>A2017</v>
      </c>
      <c r="E44" s="9" t="s">
        <v>377</v>
      </c>
      <c r="F44" s="9" t="s">
        <v>374</v>
      </c>
      <c r="G44" s="11" t="s">
        <v>373</v>
      </c>
      <c r="H44" s="11"/>
    </row>
    <row r="45" spans="1:8" x14ac:dyDescent="0.4">
      <c r="A45" t="str">
        <v>RL-P002</v>
      </c>
      <c r="B45" t="str">
        <f>_xlfn.XLOOKUP(A45,Sheet1!$C:$C,Sheet1!$F:$F)</f>
        <v>左足機構側面充填樹脂</v>
      </c>
      <c r="C45" s="9">
        <f>_xlfn.XLOOKUP(A45,Sheet2!$B:$B,Sheet2!$C:$C)</f>
        <v>1</v>
      </c>
      <c r="D45" s="9" t="str">
        <f>_xlfn.XLOOKUP(A45,Sheet1!$C:$C,Sheet1!$G:$G)</f>
        <v>AR-M2</v>
      </c>
      <c r="E45" s="9"/>
      <c r="F45" s="9"/>
      <c r="G45" s="12" t="s">
        <v>358</v>
      </c>
    </row>
    <row r="46" spans="1:8" x14ac:dyDescent="0.4">
      <c r="A46" t="str">
        <v>R-P001</v>
      </c>
      <c r="B46" t="str">
        <f>_xlfn.XLOOKUP(A46,Sheet1!$C:$C,Sheet1!$F:$F)</f>
        <v>足側板内側</v>
      </c>
      <c r="C46" s="9">
        <f>_xlfn.XLOOKUP(A46,Sheet2!$B:$B,Sheet2!$C:$C)</f>
        <v>2</v>
      </c>
      <c r="D46" s="9" t="str">
        <f>_xlfn.XLOOKUP(A46,Sheet1!$C:$C,Sheet1!$G:$G)</f>
        <v>A2017</v>
      </c>
      <c r="E46" s="9" t="s">
        <v>377</v>
      </c>
      <c r="F46" s="9" t="s">
        <v>374</v>
      </c>
      <c r="G46" s="11" t="s">
        <v>376</v>
      </c>
      <c r="H46" s="11"/>
    </row>
    <row r="47" spans="1:8" x14ac:dyDescent="0.4">
      <c r="A47" t="str">
        <v>R-P002</v>
      </c>
      <c r="B47" t="str">
        <f>_xlfn.XLOOKUP(A47,Sheet1!$C:$C,Sheet1!$F:$F)</f>
        <v>足機構固定板</v>
      </c>
      <c r="C47" s="9">
        <f>_xlfn.XLOOKUP(A47,Sheet2!$B:$B,Sheet2!$C:$C)</f>
        <v>2</v>
      </c>
      <c r="D47" s="9" t="str">
        <f>_xlfn.XLOOKUP(A47,Sheet1!$C:$C,Sheet1!$G:$G)</f>
        <v>A2017</v>
      </c>
      <c r="E47" s="9"/>
      <c r="F47" s="9"/>
      <c r="G47" s="11" t="s">
        <v>343</v>
      </c>
      <c r="H47" s="11"/>
    </row>
    <row r="48" spans="1:8" x14ac:dyDescent="0.4">
      <c r="A48" t="str">
        <v>R-P003</v>
      </c>
      <c r="B48" t="str">
        <f>_xlfn.XLOOKUP(A48,Sheet1!$C:$C,Sheet1!$F:$F)</f>
        <v>足機構上面カバー</v>
      </c>
      <c r="C48" s="9">
        <f>_xlfn.XLOOKUP(A48,Sheet2!$B:$B,Sheet2!$C:$C)</f>
        <v>2</v>
      </c>
      <c r="D48" s="9" t="str">
        <f>_xlfn.XLOOKUP(A48,Sheet1!$C:$C,Sheet1!$G:$G)</f>
        <v>AR-M2</v>
      </c>
      <c r="E48" s="9"/>
      <c r="F48" s="9"/>
      <c r="G48" s="12" t="s">
        <v>358</v>
      </c>
    </row>
    <row r="49" spans="1:8" x14ac:dyDescent="0.4">
      <c r="A49" t="str">
        <v>R-P004</v>
      </c>
      <c r="B49" t="str">
        <f>_xlfn.XLOOKUP(A49,Sheet1!$C:$C,Sheet1!$F:$F)</f>
        <v>足機構主柱</v>
      </c>
      <c r="C49" s="9">
        <f>_xlfn.XLOOKUP(A49,Sheet2!$B:$B,Sheet2!$C:$C)</f>
        <v>8</v>
      </c>
      <c r="D49" s="9" t="str">
        <f>_xlfn.XLOOKUP(A49,Sheet1!$C:$C,Sheet1!$G:$G)</f>
        <v>A2017</v>
      </c>
      <c r="E49" s="9"/>
      <c r="F49" s="9"/>
      <c r="G49" s="12" t="s">
        <v>362</v>
      </c>
    </row>
    <row r="50" spans="1:8" x14ac:dyDescent="0.4">
      <c r="A50" t="str">
        <v>R-P005</v>
      </c>
      <c r="B50" t="str">
        <f>_xlfn.XLOOKUP(A50,Sheet1!$C:$C,Sheet1!$F:$F)</f>
        <v>カウンターアームロック</v>
      </c>
      <c r="C50" s="9">
        <f>_xlfn.XLOOKUP(A50,Sheet2!$B:$B,Sheet2!$C:$C)</f>
        <v>2</v>
      </c>
      <c r="D50" s="9" t="str">
        <f>_xlfn.XLOOKUP(A50,Sheet1!$C:$C,Sheet1!$G:$G)</f>
        <v>AR-M2</v>
      </c>
      <c r="E50" s="9"/>
      <c r="F50" s="9"/>
      <c r="G50" s="12" t="s">
        <v>358</v>
      </c>
    </row>
    <row r="51" spans="1:8" x14ac:dyDescent="0.4">
      <c r="A51" t="str">
        <v>RR-HL-RAS-P001</v>
      </c>
      <c r="B51" t="str">
        <f>_xlfn.XLOOKUP(A51,Sheet1!$C:$C,Sheet1!$F:$F)</f>
        <v>前足底左半身側</v>
      </c>
      <c r="C51" s="9">
        <f>_xlfn.XLOOKUP(A51,Sheet2!$B:$B,Sheet2!$C:$C)</f>
        <v>12</v>
      </c>
      <c r="D51" s="9" t="str">
        <f>_xlfn.XLOOKUP(A51,Sheet1!$C:$C,Sheet1!$G:$G)</f>
        <v>AR-M2</v>
      </c>
      <c r="E51" s="9"/>
      <c r="F51" s="9"/>
      <c r="G51" s="12" t="s">
        <v>358</v>
      </c>
    </row>
    <row r="52" spans="1:8" x14ac:dyDescent="0.4">
      <c r="A52" t="str">
        <v>RR-P001</v>
      </c>
      <c r="B52" t="str">
        <f>_xlfn.XLOOKUP(A52,Sheet1!$C:$C,Sheet1!$F:$F)</f>
        <v>足側板右外側</v>
      </c>
      <c r="C52" s="9">
        <f>_xlfn.XLOOKUP(A52,Sheet2!$B:$B,Sheet2!$C:$C)</f>
        <v>1</v>
      </c>
      <c r="D52" s="9" t="str">
        <f>_xlfn.XLOOKUP(A52,Sheet1!$C:$C,Sheet1!$G:$G)</f>
        <v>A2017</v>
      </c>
      <c r="E52" s="9" t="s">
        <v>377</v>
      </c>
      <c r="F52" s="9" t="s">
        <v>374</v>
      </c>
      <c r="G52" s="11" t="s">
        <v>373</v>
      </c>
      <c r="H52" s="11"/>
    </row>
    <row r="53" spans="1:8" x14ac:dyDescent="0.4">
      <c r="A53" t="str">
        <v>RR-P002</v>
      </c>
      <c r="B53" t="str">
        <f>_xlfn.XLOOKUP(A53,Sheet1!$C:$C,Sheet1!$F:$F)</f>
        <v>右足機構側面充填樹脂</v>
      </c>
      <c r="C53" s="9">
        <f>_xlfn.XLOOKUP(A53,Sheet2!$B:$B,Sheet2!$C:$C)</f>
        <v>1</v>
      </c>
      <c r="D53" s="9" t="str">
        <f>_xlfn.XLOOKUP(A53,Sheet1!$C:$C,Sheet1!$G:$G)</f>
        <v>ｴﾎﾟｷｼ樹脂(充填剤なし)</v>
      </c>
      <c r="E53" s="9"/>
      <c r="F53" s="9"/>
      <c r="G53" s="12" t="s">
        <v>358</v>
      </c>
    </row>
    <row r="54" spans="1:8" x14ac:dyDescent="0.4">
      <c r="A54" t="str">
        <v>R-SA001-P001</v>
      </c>
      <c r="B54" t="str">
        <f>_xlfn.XLOOKUP(A54,Sheet1!$C:$C,Sheet1!$F:$F)</f>
        <v>足中間歯車1A</v>
      </c>
      <c r="C54" s="9">
        <f>_xlfn.XLOOKUP(A54,Sheet2!$B:$B,Sheet2!$C:$C)</f>
        <v>2</v>
      </c>
      <c r="D54" s="9" t="str">
        <f>_xlfn.XLOOKUP(A54,Sheet1!$C:$C,Sheet1!$G:$G)</f>
        <v>A2017</v>
      </c>
      <c r="E54" s="9"/>
      <c r="F54" s="9"/>
      <c r="G54" s="11" t="s">
        <v>348</v>
      </c>
    </row>
    <row r="55" spans="1:8" x14ac:dyDescent="0.4">
      <c r="A55" t="str">
        <v>R-SA001-P002</v>
      </c>
      <c r="B55" t="str">
        <f>_xlfn.XLOOKUP(A55,Sheet1!$C:$C,Sheet1!$F:$F)</f>
        <v>足中間歯車1B</v>
      </c>
      <c r="C55" s="9">
        <f>_xlfn.XLOOKUP(A55,Sheet2!$B:$B,Sheet2!$C:$C)</f>
        <v>2</v>
      </c>
      <c r="D55" s="9" t="str">
        <f>_xlfn.XLOOKUP(A55,Sheet1!$C:$C,Sheet1!$G:$G)</f>
        <v>A2017</v>
      </c>
      <c r="E55" s="9"/>
      <c r="F55" s="9"/>
      <c r="G55" s="11" t="s">
        <v>348</v>
      </c>
    </row>
    <row r="56" spans="1:8" x14ac:dyDescent="0.4">
      <c r="A56" t="str">
        <v>R-SA001-P003</v>
      </c>
      <c r="B56" t="str">
        <f>_xlfn.XLOOKUP(A56,Sheet1!$C:$C,Sheet1!$F:$F)</f>
        <v>足中間歯車2</v>
      </c>
      <c r="C56" s="9">
        <f>_xlfn.XLOOKUP(A56,Sheet2!$B:$B,Sheet2!$C:$C)</f>
        <v>2</v>
      </c>
      <c r="D56" s="9" t="str">
        <f>_xlfn.XLOOKUP(A56,Sheet1!$C:$C,Sheet1!$G:$G)</f>
        <v>A2017</v>
      </c>
      <c r="E56" s="9" t="s">
        <v>378</v>
      </c>
      <c r="F56" s="9" t="s">
        <v>357</v>
      </c>
      <c r="G56" s="11" t="s">
        <v>361</v>
      </c>
      <c r="H56" s="11"/>
    </row>
    <row r="57" spans="1:8" x14ac:dyDescent="0.4">
      <c r="A57" t="str">
        <v>レシーバ v1</v>
      </c>
      <c r="B57" t="str">
        <f>_xlfn.XLOOKUP(A57,Sheet1!$C:$C,Sheet1!$F:$F)</f>
        <v>レシーバ v1</v>
      </c>
      <c r="C57" s="9">
        <f>_xlfn.XLOOKUP(A57,Sheet2!$B:$B,Sheet2!$C:$C)</f>
        <v>1</v>
      </c>
      <c r="D57" s="9">
        <f>_xlfn.XLOOKUP(A57,Sheet1!$C:$C,Sheet1!$G:$G)</f>
        <v>0</v>
      </c>
      <c r="E57" s="9"/>
      <c r="F57" s="9"/>
    </row>
    <row r="58" spans="1:8" x14ac:dyDescent="0.4">
      <c r="A58" t="str">
        <v>右足駆動回路v2</v>
      </c>
      <c r="B58" t="str">
        <f>_xlfn.XLOOKUP(A58,Sheet1!$C:$C,Sheet1!$F:$F)</f>
        <v>右足駆動回路v2</v>
      </c>
      <c r="C58" s="9">
        <f>_xlfn.XLOOKUP(A58,Sheet2!$B:$B,Sheet2!$C:$C)</f>
        <v>1</v>
      </c>
      <c r="D58" s="9">
        <f>_xlfn.XLOOKUP(A58,Sheet1!$C:$C,Sheet1!$G:$G)</f>
        <v>0</v>
      </c>
      <c r="E58" s="9"/>
      <c r="F58" s="9"/>
    </row>
    <row r="59" spans="1:8" x14ac:dyDescent="0.4">
      <c r="A59" t="str">
        <v>左足駆動回路v2</v>
      </c>
      <c r="B59" t="str">
        <f>_xlfn.XLOOKUP(A59,Sheet1!$C:$C,Sheet1!$F:$F)</f>
        <v>左足駆動回路v2</v>
      </c>
      <c r="C59" s="9">
        <f>_xlfn.XLOOKUP(A59,Sheet2!$B:$B,Sheet2!$C:$C)</f>
        <v>1</v>
      </c>
      <c r="D59" s="9">
        <f>_xlfn.XLOOKUP(A59,Sheet1!$C:$C,Sheet1!$G:$G)</f>
        <v>0</v>
      </c>
      <c r="E59" s="9"/>
      <c r="F59" s="9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2DD2-F615-4383-B5E3-0355B0E5BFED}">
  <dimension ref="A1:E10"/>
  <sheetViews>
    <sheetView zoomScale="190" zoomScaleNormal="190" workbookViewId="0">
      <selection activeCell="B9" sqref="B9"/>
    </sheetView>
  </sheetViews>
  <sheetFormatPr defaultRowHeight="18.75" x14ac:dyDescent="0.4"/>
  <cols>
    <col min="1" max="1" width="27" customWidth="1"/>
    <col min="2" max="2" width="25.375" style="14" customWidth="1"/>
    <col min="4" max="4" width="33.5" style="14" customWidth="1"/>
  </cols>
  <sheetData>
    <row r="1" spans="1:5" x14ac:dyDescent="0.4">
      <c r="A1" t="s">
        <v>379</v>
      </c>
      <c r="B1" s="14" t="s">
        <v>338</v>
      </c>
      <c r="D1" s="14" t="str" cm="1">
        <f t="array" ref="D1:D9">_xlfn.UNIQUE(_xlfn._xlws.SORT(_xlfn._xlws.FILTER(B:B,B:B&lt;&gt;"")))</f>
        <v xml:space="preserve">	A2017-BP-46-20</v>
      </c>
      <c r="E1">
        <f>COUNTIF(B:B,D1)</f>
        <v>1</v>
      </c>
    </row>
    <row r="2" spans="1:5" x14ac:dyDescent="0.4">
      <c r="A2" t="s">
        <v>351</v>
      </c>
      <c r="B2" s="14" t="s">
        <v>339</v>
      </c>
      <c r="D2" s="14" t="str">
        <v xml:space="preserve">	A2017P-KQ12-150-100-12</v>
      </c>
      <c r="E2">
        <f t="shared" ref="E2:E9" si="0">COUNTIF(B:B,D2)</f>
        <v>1</v>
      </c>
    </row>
    <row r="3" spans="1:5" x14ac:dyDescent="0.4">
      <c r="A3" t="s">
        <v>365</v>
      </c>
      <c r="B3" s="14" t="s">
        <v>363</v>
      </c>
      <c r="D3" s="14" t="str">
        <v xml:space="preserve">	A2017P-KQ5-300-180-5</v>
      </c>
      <c r="E3">
        <f t="shared" si="0"/>
        <v>1</v>
      </c>
    </row>
    <row r="4" spans="1:5" x14ac:dyDescent="0.4">
      <c r="A4" t="s">
        <v>342</v>
      </c>
      <c r="B4" s="14" t="s">
        <v>381</v>
      </c>
      <c r="D4" s="14" t="str">
        <v xml:space="preserve">	A2017P-KQ8-400-200-8</v>
      </c>
      <c r="E4">
        <f t="shared" si="0"/>
        <v>1</v>
      </c>
    </row>
    <row r="5" spans="1:5" x14ac:dyDescent="0.4">
      <c r="A5" t="s">
        <v>372</v>
      </c>
      <c r="B5" s="14" t="s">
        <v>377</v>
      </c>
      <c r="D5" s="14" t="str">
        <v xml:space="preserve">	A5052P-KQ2-200-200-2</v>
      </c>
      <c r="E5">
        <f t="shared" si="0"/>
        <v>1</v>
      </c>
    </row>
    <row r="6" spans="1:5" x14ac:dyDescent="0.4">
      <c r="A6" t="s">
        <v>375</v>
      </c>
      <c r="B6" s="14" t="s">
        <v>377</v>
      </c>
      <c r="D6" s="14" t="str">
        <v xml:space="preserve">	A5052P-KQ2-350-200-2</v>
      </c>
      <c r="E6">
        <f t="shared" si="0"/>
        <v>2</v>
      </c>
    </row>
    <row r="7" spans="1:5" x14ac:dyDescent="0.4">
      <c r="A7" t="s">
        <v>360</v>
      </c>
      <c r="B7" s="14" t="s">
        <v>378</v>
      </c>
      <c r="D7" s="14" t="str">
        <v>A2017-BP-50-100</v>
      </c>
      <c r="E7">
        <f t="shared" si="0"/>
        <v>1</v>
      </c>
    </row>
    <row r="8" spans="1:5" x14ac:dyDescent="0.4">
      <c r="A8" t="s">
        <v>347</v>
      </c>
      <c r="B8" s="14" t="s">
        <v>380</v>
      </c>
      <c r="D8" s="14" t="str">
        <v>A2017-BP-80-25</v>
      </c>
      <c r="E8">
        <f t="shared" si="0"/>
        <v>1</v>
      </c>
    </row>
    <row r="9" spans="1:5" x14ac:dyDescent="0.4">
      <c r="A9" t="s">
        <v>354</v>
      </c>
      <c r="B9" s="14" t="s">
        <v>382</v>
      </c>
      <c r="D9" s="14" t="str">
        <v>A2017P-KQ3-240-170-3</v>
      </c>
      <c r="E9">
        <f t="shared" si="0"/>
        <v>1</v>
      </c>
    </row>
    <row r="10" spans="1:5" x14ac:dyDescent="0.4">
      <c r="A10" t="s">
        <v>368</v>
      </c>
      <c r="B10" s="14" t="s">
        <v>383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2023-07-16T08:11:17Z</dcterms:created>
  <dcterms:modified xsi:type="dcterms:W3CDTF">2023-07-31T07:37:18Z</dcterms:modified>
</cp:coreProperties>
</file>